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xampp\htdocs\files\free-templates\"/>
    </mc:Choice>
  </mc:AlternateContent>
  <bookViews>
    <workbookView xWindow="480" yWindow="60" windowWidth="23955" windowHeight="12585" activeTab="1"/>
  </bookViews>
  <sheets>
    <sheet name="Simple Interest Loan Calculator" sheetId="1" r:id="rId1"/>
    <sheet name="Payment Amortization Schedule" sheetId="4" r:id="rId2"/>
    <sheet name="Chart Data" sheetId="3" state="hidden" r:id="rId3"/>
    <sheet name="EULA" sheetId="2" r:id="rId4"/>
  </sheets>
  <definedNames>
    <definedName name="add_pay">'Simple Interest Loan Calculator'!$E$23</definedName>
    <definedName name="add_pay_am">'Simple Interest Loan Calculator'!$D$22</definedName>
    <definedName name="add_pay_freq">'Simple Interest Loan Calculator'!$D$23</definedName>
    <definedName name="balance">OFFSET('Chart Data'!$G$4,1,0,MAX('Chart Data'!$A$5:$A$69),1)</definedName>
    <definedName name="baloon">'Simple Interest Loan Calculator'!$D$20</definedName>
    <definedName name="dif_payment">'Simple Interest Loan Calculator'!$D$18</definedName>
    <definedName name="emp">'Simple Interest Loan Calculator'!$I$9</definedName>
    <definedName name="first_payment">'Simple Interest Loan Calculator'!$D$11-1</definedName>
    <definedName name="fst_pay_day">'Simple Interest Loan Calculator'!$D$12</definedName>
    <definedName name="int_accr">'Payment Amortization Schedule'!$D$7</definedName>
    <definedName name="interest">'Payment Amortization Schedule'!$D$7:$D$966</definedName>
    <definedName name="interest_balance">'Payment Amortization Schedule'!$F1048576+'Payment Amortization Schedule'!$D1</definedName>
    <definedName name="interest_p">OFFSET('Chart Data'!$D$4,1,0,MAX('Chart Data'!$A$5:$A$69),1)</definedName>
    <definedName name="loan_period">'Simple Interest Loan Calculator'!$D$9</definedName>
    <definedName name="No.">'Payment Amortization Schedule'!#REF!, 'Payment Amortization Schedule'!$A$5:OFFSET('Simple Interest Loan Calculator'!#REF!,2,0,MAX('Payment Amortization Schedule'!$A$7:$A$966),9)</definedName>
    <definedName name="number_of_payments">loan_period*per_year</definedName>
    <definedName name="pay_num">'Payment Amortization Schedule'!$A:$A</definedName>
    <definedName name="payment">'Payment Amortization Schedule'!$C$7:$C$966</definedName>
    <definedName name="payment_frequency">{"Annual";"Semi-Annual";"Quarterly";"Bi-Monthly";"Monthly";"Semi-Monthly";"Bi-Weekly";"Weekly"}</definedName>
    <definedName name="per_y">INDEX({12;6;3;2;1;0.5;14;7},MATCH('Simple Interest Loan Calculator'!$D$10,payment_frequency,0))</definedName>
    <definedName name="per_year">INDEX({1;2;4;6;12;24;26;52},MATCH('Simple Interest Loan Calculator'!$D$10,payment_frequency,0))</definedName>
    <definedName name="prin_p">OFFSET('Chart Data'!$E$4,1,0,MAX('Chart Data'!$A$5:$A$69),1)</definedName>
    <definedName name="principal">OFFSET('Chart Data'!$B$4,1,0,MAX('Chart Data'!$A$5:$A$69),1)</definedName>
    <definedName name="_xlnm.Print_Area" localSheetId="3">EULA!#REF!</definedName>
    <definedName name="_xlnm.Print_Area" localSheetId="1">'Payment Amortization Schedule'!$A$1:$H$365</definedName>
    <definedName name="_xlnm.Print_Area" localSheetId="0">'Simple Interest Loan Calculator'!$A$1:$I$53</definedName>
    <definedName name="rate">'Simple Interest Loan Calculator'!$I$7</definedName>
    <definedName name="rounding">'Simple Interest Loan Calculator'!$I$14</definedName>
  </definedNames>
  <calcPr calcId="152511"/>
</workbook>
</file>

<file path=xl/calcChain.xml><?xml version="1.0" encoding="utf-8"?>
<calcChain xmlns="http://schemas.openxmlformats.org/spreadsheetml/2006/main">
  <c r="H2" i="4" l="1"/>
  <c r="B7" i="4"/>
  <c r="B6" i="4"/>
  <c r="G6" i="4"/>
  <c r="H6" i="4"/>
  <c r="I7" i="1"/>
  <c r="C5" i="4"/>
  <c r="I3" i="2"/>
  <c r="G2" i="3"/>
  <c r="I2" i="1"/>
  <c r="F9" i="1"/>
  <c r="A18" i="1"/>
  <c r="I9" i="1" l="1"/>
  <c r="C7" i="4" s="1"/>
  <c r="D7" i="4"/>
  <c r="G7" i="4" l="1"/>
  <c r="F7" i="4"/>
  <c r="E7" i="4"/>
  <c r="H7" i="4" l="1"/>
  <c r="A8" i="4" s="1"/>
  <c r="B8" i="4" l="1"/>
  <c r="D8" i="4" l="1"/>
  <c r="C8" i="4" l="1"/>
  <c r="F8" i="4" l="1"/>
  <c r="E8" i="4"/>
  <c r="G8" i="4"/>
  <c r="H8" i="4" s="1"/>
  <c r="A9" i="4" s="1"/>
  <c r="B9" i="4" l="1"/>
  <c r="D9" i="4" s="1"/>
  <c r="C9" i="4" s="1"/>
  <c r="G9" i="4" l="1"/>
  <c r="E9" i="4"/>
  <c r="F9" i="4"/>
  <c r="H9" i="4" l="1"/>
  <c r="A10" i="4" s="1"/>
  <c r="B10" i="4" l="1"/>
  <c r="D10" i="4" l="1"/>
  <c r="C10" i="4" l="1"/>
  <c r="F10" i="4" l="1"/>
  <c r="G10" i="4"/>
  <c r="E10" i="4"/>
  <c r="H10" i="4" l="1"/>
  <c r="A11" i="4" s="1"/>
  <c r="B11" i="4" s="1"/>
  <c r="D11" i="4" l="1"/>
  <c r="C11" i="4" s="1"/>
  <c r="G11" i="4" l="1"/>
  <c r="E11" i="4"/>
  <c r="F11" i="4"/>
  <c r="H11" i="4" l="1"/>
  <c r="A12" i="4" s="1"/>
  <c r="B12" i="4"/>
  <c r="D12" i="4" s="1"/>
  <c r="C12" i="4" s="1"/>
  <c r="F12" i="4" l="1"/>
  <c r="G12" i="4"/>
  <c r="E12" i="4"/>
  <c r="H12" i="4" l="1"/>
  <c r="A13" i="4" s="1"/>
  <c r="B13" i="4" s="1"/>
  <c r="D13" i="4" s="1"/>
  <c r="C13" i="4" s="1"/>
  <c r="F13" i="4"/>
  <c r="G13" i="4"/>
  <c r="H13" i="4" s="1"/>
  <c r="A14" i="4" s="1"/>
  <c r="E13" i="4" l="1"/>
  <c r="B14" i="4"/>
  <c r="D14" i="4" s="1"/>
  <c r="C14" i="4" s="1"/>
  <c r="F14" i="4" l="1"/>
  <c r="G14" i="4"/>
  <c r="H14" i="4" s="1"/>
  <c r="A15" i="4" s="1"/>
  <c r="E14" i="4"/>
  <c r="B15" i="4" l="1"/>
  <c r="D15" i="4" s="1"/>
  <c r="C15" i="4" s="1"/>
  <c r="G15" i="4" l="1"/>
  <c r="E15" i="4"/>
  <c r="F15" i="4"/>
  <c r="H15" i="4" l="1"/>
  <c r="A16" i="4" s="1"/>
  <c r="B16" i="4" s="1"/>
  <c r="D16" i="4" s="1"/>
  <c r="C16" i="4" s="1"/>
  <c r="F16" i="4" l="1"/>
  <c r="G16" i="4"/>
  <c r="H16" i="4" s="1"/>
  <c r="A17" i="4" s="1"/>
  <c r="E16" i="4"/>
  <c r="B17" i="4" l="1"/>
  <c r="D17" i="4" s="1"/>
  <c r="C17" i="4" s="1"/>
  <c r="E17" i="4" l="1"/>
  <c r="G17" i="4"/>
  <c r="H17" i="4" s="1"/>
  <c r="A18" i="4" s="1"/>
  <c r="F17" i="4"/>
  <c r="B18" i="4" l="1"/>
  <c r="D18" i="4" s="1"/>
  <c r="D5" i="3" l="1"/>
  <c r="C18" i="4"/>
  <c r="F18" i="4" l="1"/>
  <c r="G18" i="4"/>
  <c r="H18" i="4" s="1"/>
  <c r="A19" i="4" s="1"/>
  <c r="E18" i="4"/>
  <c r="B5" i="3" s="1"/>
  <c r="A5" i="3" s="1"/>
  <c r="E5" i="3" l="1"/>
  <c r="C5" i="3"/>
  <c r="G5" i="3" s="1"/>
  <c r="B19" i="4"/>
  <c r="D19" i="4" s="1"/>
  <c r="C19" i="4" s="1"/>
  <c r="F19" i="4" l="1"/>
  <c r="E19" i="4"/>
  <c r="G19" i="4"/>
  <c r="H19" i="4" s="1"/>
  <c r="A20" i="4" s="1"/>
  <c r="B20" i="4" l="1"/>
  <c r="D20" i="4" s="1"/>
  <c r="C20" i="4" s="1"/>
  <c r="F20" i="4" l="1"/>
  <c r="E20" i="4"/>
  <c r="G20" i="4"/>
  <c r="H20" i="4" s="1"/>
  <c r="A21" i="4" s="1"/>
  <c r="B21" i="4" l="1"/>
  <c r="D21" i="4" s="1"/>
  <c r="C21" i="4" s="1"/>
  <c r="G21" i="4" l="1"/>
  <c r="F21" i="4"/>
  <c r="E21" i="4"/>
  <c r="H21" i="4" l="1"/>
  <c r="A22" i="4" s="1"/>
  <c r="B22" i="4" l="1"/>
  <c r="D22" i="4" s="1"/>
  <c r="C22" i="4" s="1"/>
  <c r="F22" i="4" l="1"/>
  <c r="G22" i="4"/>
  <c r="H22" i="4" s="1"/>
  <c r="A23" i="4" s="1"/>
  <c r="E22" i="4"/>
  <c r="B23" i="4" l="1"/>
  <c r="D23" i="4" s="1"/>
  <c r="C23" i="4" s="1"/>
  <c r="G23" i="4" l="1"/>
  <c r="F23" i="4"/>
  <c r="E23" i="4"/>
  <c r="H23" i="4" l="1"/>
  <c r="A24" i="4" s="1"/>
  <c r="B24" i="4" l="1"/>
  <c r="D24" i="4" s="1"/>
  <c r="C24" i="4" s="1"/>
  <c r="F24" i="4" l="1"/>
  <c r="G24" i="4"/>
  <c r="H24" i="4" s="1"/>
  <c r="A25" i="4" s="1"/>
  <c r="E24" i="4"/>
  <c r="B25" i="4" l="1"/>
  <c r="D25" i="4" s="1"/>
  <c r="C25" i="4" s="1"/>
  <c r="G25" i="4" l="1"/>
  <c r="F25" i="4"/>
  <c r="E25" i="4"/>
  <c r="H25" i="4" l="1"/>
  <c r="A26" i="4" s="1"/>
  <c r="B26" i="4" l="1"/>
  <c r="D26" i="4" s="1"/>
  <c r="C26" i="4" s="1"/>
  <c r="E26" i="4" l="1"/>
  <c r="F26" i="4"/>
  <c r="G26" i="4"/>
  <c r="H26" i="4" l="1"/>
  <c r="A27" i="4" s="1"/>
  <c r="B27" i="4" s="1"/>
  <c r="D27" i="4" s="1"/>
  <c r="C27" i="4" s="1"/>
  <c r="G27" i="4" l="1"/>
  <c r="F27" i="4"/>
  <c r="E27" i="4"/>
  <c r="H27" i="4" l="1"/>
  <c r="A28" i="4" s="1"/>
  <c r="B28" i="4" s="1"/>
  <c r="D28" i="4" s="1"/>
  <c r="C28" i="4" s="1"/>
  <c r="E28" i="4" l="1"/>
  <c r="F28" i="4"/>
  <c r="G28" i="4"/>
  <c r="H28" i="4" s="1"/>
  <c r="A29" i="4" s="1"/>
  <c r="B29" i="4" l="1"/>
  <c r="D29" i="4" s="1"/>
  <c r="C29" i="4" s="1"/>
  <c r="G29" i="4" l="1"/>
  <c r="E29" i="4"/>
  <c r="F29" i="4"/>
  <c r="H29" i="4" l="1"/>
  <c r="A30" i="4" s="1"/>
  <c r="B30" i="4" l="1"/>
  <c r="D30" i="4" s="1"/>
  <c r="D6" i="3" l="1"/>
  <c r="C30" i="4"/>
  <c r="G30" i="4" l="1"/>
  <c r="F30" i="4"/>
  <c r="E30" i="4"/>
  <c r="B6" i="3" s="1"/>
  <c r="A6" i="3" s="1"/>
  <c r="G6" i="3" l="1"/>
  <c r="E6" i="3"/>
  <c r="C6" i="3"/>
  <c r="H30" i="4"/>
  <c r="A31" i="4" s="1"/>
  <c r="B31" i="4" l="1"/>
  <c r="D31" i="4" s="1"/>
  <c r="C31" i="4" s="1"/>
  <c r="G31" i="4" l="1"/>
  <c r="F31" i="4"/>
  <c r="E31" i="4"/>
  <c r="H31" i="4" l="1"/>
  <c r="A32" i="4" s="1"/>
  <c r="B32" i="4" l="1"/>
  <c r="D32" i="4" s="1"/>
  <c r="C32" i="4" s="1"/>
  <c r="F32" i="4" l="1"/>
  <c r="G32" i="4"/>
  <c r="H32" i="4" s="1"/>
  <c r="A33" i="4" s="1"/>
  <c r="E32" i="4"/>
  <c r="B33" i="4" l="1"/>
  <c r="D33" i="4" s="1"/>
  <c r="C33" i="4" s="1"/>
  <c r="F33" i="4" l="1"/>
  <c r="G33" i="4"/>
  <c r="H33" i="4" s="1"/>
  <c r="A34" i="4" s="1"/>
  <c r="E33" i="4"/>
  <c r="B34" i="4" l="1"/>
  <c r="D34" i="4" s="1"/>
  <c r="C34" i="4" s="1"/>
  <c r="G34" i="4" l="1"/>
  <c r="E34" i="4"/>
  <c r="F34" i="4"/>
  <c r="H34" i="4" l="1"/>
  <c r="A35" i="4" s="1"/>
  <c r="B35" i="4" l="1"/>
  <c r="D35" i="4" s="1"/>
  <c r="C35" i="4" s="1"/>
  <c r="G35" i="4" l="1"/>
  <c r="F35" i="4"/>
  <c r="E35" i="4"/>
  <c r="H35" i="4" l="1"/>
  <c r="A36" i="4" s="1"/>
  <c r="B36" i="4" s="1"/>
  <c r="D36" i="4" s="1"/>
  <c r="C36" i="4" s="1"/>
  <c r="F36" i="4" l="1"/>
  <c r="G36" i="4"/>
  <c r="H36" i="4" s="1"/>
  <c r="A37" i="4" s="1"/>
  <c r="E36" i="4"/>
  <c r="B37" i="4" l="1"/>
  <c r="D37" i="4" s="1"/>
  <c r="C37" i="4" s="1"/>
  <c r="G37" i="4" l="1"/>
  <c r="F37" i="4"/>
  <c r="E37" i="4"/>
  <c r="H37" i="4" l="1"/>
  <c r="A38" i="4" s="1"/>
  <c r="B38" i="4" s="1"/>
  <c r="D38" i="4" s="1"/>
  <c r="C38" i="4" s="1"/>
  <c r="G38" i="4" l="1"/>
  <c r="F38" i="4"/>
  <c r="E38" i="4"/>
  <c r="H38" i="4" l="1"/>
  <c r="A39" i="4" s="1"/>
  <c r="B39" i="4" s="1"/>
  <c r="D39" i="4" s="1"/>
  <c r="C39" i="4" s="1"/>
  <c r="G39" i="4" l="1"/>
  <c r="F39" i="4"/>
  <c r="E39" i="4"/>
  <c r="H39" i="4" l="1"/>
  <c r="A40" i="4" s="1"/>
  <c r="B40" i="4" s="1"/>
  <c r="D40" i="4" s="1"/>
  <c r="C40" i="4" s="1"/>
  <c r="F40" i="4" l="1"/>
  <c r="G40" i="4"/>
  <c r="H40" i="4" s="1"/>
  <c r="A41" i="4" s="1"/>
  <c r="E40" i="4"/>
  <c r="B41" i="4" l="1"/>
  <c r="D41" i="4" s="1"/>
  <c r="C41" i="4" s="1"/>
  <c r="G41" i="4" l="1"/>
  <c r="E41" i="4"/>
  <c r="F41" i="4"/>
  <c r="H41" i="4" l="1"/>
  <c r="A42" i="4" s="1"/>
  <c r="B42" i="4" l="1"/>
  <c r="D42" i="4" s="1"/>
  <c r="D7" i="3" l="1"/>
  <c r="C42" i="4"/>
  <c r="G42" i="4" l="1"/>
  <c r="H42" i="4" s="1"/>
  <c r="A43" i="4" s="1"/>
  <c r="F42" i="4"/>
  <c r="E42" i="4"/>
  <c r="B7" i="3" s="1"/>
  <c r="A7" i="3" s="1"/>
  <c r="E7" i="3" l="1"/>
  <c r="C7" i="3"/>
  <c r="G7" i="3"/>
  <c r="B43" i="4"/>
  <c r="D43" i="4" s="1"/>
  <c r="C43" i="4" s="1"/>
  <c r="E43" i="4" l="1"/>
  <c r="G43" i="4"/>
  <c r="F43" i="4"/>
  <c r="H43" i="4" l="1"/>
  <c r="A44" i="4" s="1"/>
  <c r="B44" i="4"/>
  <c r="D44" i="4" s="1"/>
  <c r="C44" i="4" s="1"/>
  <c r="F44" i="4" l="1"/>
  <c r="G44" i="4"/>
  <c r="H44" i="4" s="1"/>
  <c r="A45" i="4" s="1"/>
  <c r="E44" i="4"/>
  <c r="B45" i="4" l="1"/>
  <c r="D45" i="4" s="1"/>
  <c r="C45" i="4" s="1"/>
  <c r="G45" i="4" l="1"/>
  <c r="F45" i="4"/>
  <c r="E45" i="4"/>
  <c r="H45" i="4" l="1"/>
  <c r="A46" i="4" s="1"/>
  <c r="B46" i="4" l="1"/>
  <c r="D46" i="4" s="1"/>
  <c r="C46" i="4" s="1"/>
  <c r="G46" i="4" l="1"/>
  <c r="F46" i="4"/>
  <c r="E46" i="4"/>
  <c r="H46" i="4" l="1"/>
  <c r="A47" i="4" s="1"/>
  <c r="B47" i="4"/>
  <c r="D47" i="4" s="1"/>
  <c r="C47" i="4" s="1"/>
  <c r="F47" i="4" l="1"/>
  <c r="G47" i="4"/>
  <c r="H47" i="4" s="1"/>
  <c r="A48" i="4" s="1"/>
  <c r="E47" i="4"/>
  <c r="B48" i="4" l="1"/>
  <c r="D48" i="4" s="1"/>
  <c r="C48" i="4" s="1"/>
  <c r="G48" i="4" l="1"/>
  <c r="F48" i="4"/>
  <c r="E48" i="4"/>
  <c r="H48" i="4" l="1"/>
  <c r="A49" i="4" s="1"/>
  <c r="B49" i="4"/>
  <c r="D49" i="4" s="1"/>
  <c r="C49" i="4" s="1"/>
  <c r="G49" i="4" l="1"/>
  <c r="F49" i="4"/>
  <c r="E49" i="4"/>
  <c r="H49" i="4" l="1"/>
  <c r="A50" i="4" s="1"/>
  <c r="B50" i="4" l="1"/>
  <c r="D50" i="4" s="1"/>
  <c r="C50" i="4" s="1"/>
  <c r="E50" i="4" l="1"/>
  <c r="G50" i="4"/>
  <c r="F50" i="4"/>
  <c r="H50" i="4" l="1"/>
  <c r="A51" i="4" s="1"/>
  <c r="B51" i="4" l="1"/>
  <c r="D51" i="4" s="1"/>
  <c r="C51" i="4" s="1"/>
  <c r="G51" i="4" l="1"/>
  <c r="F51" i="4"/>
  <c r="E51" i="4"/>
  <c r="H51" i="4" l="1"/>
  <c r="A52" i="4" s="1"/>
  <c r="B52" i="4" l="1"/>
  <c r="D52" i="4" s="1"/>
  <c r="C52" i="4" s="1"/>
  <c r="F52" i="4" l="1"/>
  <c r="G52" i="4"/>
  <c r="E52" i="4"/>
  <c r="H52" i="4" l="1"/>
  <c r="A53" i="4" s="1"/>
  <c r="B53" i="4" l="1"/>
  <c r="D53" i="4" s="1"/>
  <c r="C53" i="4" s="1"/>
  <c r="G53" i="4" l="1"/>
  <c r="F53" i="4"/>
  <c r="E53" i="4"/>
  <c r="H53" i="4" l="1"/>
  <c r="A54" i="4" s="1"/>
  <c r="B54" i="4" l="1"/>
  <c r="D54" i="4" s="1"/>
  <c r="D8" i="3" l="1"/>
  <c r="C54" i="4"/>
  <c r="E54" i="4" l="1"/>
  <c r="B8" i="3" s="1"/>
  <c r="A8" i="3" s="1"/>
  <c r="G54" i="4"/>
  <c r="F54" i="4"/>
  <c r="H54" i="4" l="1"/>
  <c r="A55" i="4" s="1"/>
  <c r="B55" i="4" s="1"/>
  <c r="D55" i="4" s="1"/>
  <c r="C55" i="4" s="1"/>
  <c r="G8" i="3"/>
  <c r="E8" i="3"/>
  <c r="C8" i="3"/>
  <c r="G55" i="4" l="1"/>
  <c r="E55" i="4"/>
  <c r="F55" i="4"/>
  <c r="H55" i="4" l="1"/>
  <c r="A56" i="4" s="1"/>
  <c r="B56" i="4" l="1"/>
  <c r="D56" i="4" s="1"/>
  <c r="C56" i="4" s="1"/>
  <c r="F56" i="4" l="1"/>
  <c r="G56" i="4"/>
  <c r="H56" i="4" s="1"/>
  <c r="A57" i="4" s="1"/>
  <c r="E56" i="4"/>
  <c r="B57" i="4" l="1"/>
  <c r="D57" i="4" s="1"/>
  <c r="C57" i="4" s="1"/>
  <c r="F57" i="4" l="1"/>
  <c r="G57" i="4"/>
  <c r="H57" i="4" s="1"/>
  <c r="A58" i="4" s="1"/>
  <c r="E57" i="4"/>
  <c r="B58" i="4" l="1"/>
  <c r="D58" i="4" s="1"/>
  <c r="C58" i="4" s="1"/>
  <c r="E58" i="4" l="1"/>
  <c r="G58" i="4"/>
  <c r="F58" i="4"/>
  <c r="H58" i="4" l="1"/>
  <c r="A59" i="4" s="1"/>
  <c r="B59" i="4"/>
  <c r="D59" i="4" s="1"/>
  <c r="C59" i="4" s="1"/>
  <c r="G59" i="4" l="1"/>
  <c r="E59" i="4"/>
  <c r="F59" i="4"/>
  <c r="H59" i="4" l="1"/>
  <c r="A60" i="4" s="1"/>
  <c r="B60" i="4"/>
  <c r="D60" i="4" s="1"/>
  <c r="C60" i="4" s="1"/>
  <c r="F60" i="4" l="1"/>
  <c r="G60" i="4"/>
  <c r="H60" i="4" s="1"/>
  <c r="A61" i="4" s="1"/>
  <c r="E60" i="4"/>
  <c r="B61" i="4" l="1"/>
  <c r="D61" i="4" s="1"/>
  <c r="C61" i="4" s="1"/>
  <c r="F61" i="4" l="1"/>
  <c r="G61" i="4"/>
  <c r="E61" i="4"/>
  <c r="H61" i="4" l="1"/>
  <c r="A62" i="4" s="1"/>
  <c r="B62" i="4" s="1"/>
  <c r="D62" i="4" s="1"/>
  <c r="C62" i="4" s="1"/>
  <c r="E62" i="4" l="1"/>
  <c r="G62" i="4"/>
  <c r="F62" i="4"/>
  <c r="H62" i="4" l="1"/>
  <c r="A63" i="4" s="1"/>
  <c r="B63" i="4" s="1"/>
  <c r="D63" i="4" s="1"/>
  <c r="C63" i="4" s="1"/>
  <c r="G63" i="4" l="1"/>
  <c r="E63" i="4"/>
  <c r="F63" i="4"/>
  <c r="H63" i="4" l="1"/>
  <c r="A64" i="4" s="1"/>
  <c r="B64" i="4"/>
  <c r="D64" i="4" s="1"/>
  <c r="C64" i="4" s="1"/>
  <c r="F64" i="4" l="1"/>
  <c r="G64" i="4"/>
  <c r="H64" i="4" s="1"/>
  <c r="A65" i="4" s="1"/>
  <c r="E64" i="4"/>
  <c r="B65" i="4" l="1"/>
  <c r="D65" i="4" s="1"/>
  <c r="C65" i="4" s="1"/>
  <c r="G65" i="4" l="1"/>
  <c r="F65" i="4"/>
  <c r="E65" i="4"/>
  <c r="H65" i="4" l="1"/>
  <c r="A66" i="4" s="1"/>
  <c r="B66" i="4" l="1"/>
  <c r="D66" i="4" s="1"/>
  <c r="D9" i="3" l="1"/>
  <c r="C66" i="4"/>
  <c r="G66" i="4" l="1"/>
  <c r="F66" i="4"/>
  <c r="E66" i="4"/>
  <c r="B9" i="3" s="1"/>
  <c r="A9" i="3" s="1"/>
  <c r="G9" i="3" l="1"/>
  <c r="E9" i="3"/>
  <c r="C9" i="3"/>
  <c r="H66" i="4"/>
  <c r="A67" i="4" s="1"/>
  <c r="B67" i="4" l="1"/>
  <c r="D67" i="4" s="1"/>
  <c r="C67" i="4" s="1"/>
  <c r="G67" i="4" l="1"/>
  <c r="F67" i="4"/>
  <c r="E67" i="4"/>
  <c r="H67" i="4" l="1"/>
  <c r="A68" i="4" s="1"/>
  <c r="B68" i="4" l="1"/>
  <c r="D68" i="4" s="1"/>
  <c r="C68" i="4" s="1"/>
  <c r="F68" i="4" l="1"/>
  <c r="G68" i="4"/>
  <c r="H68" i="4" s="1"/>
  <c r="A69" i="4" s="1"/>
  <c r="E68" i="4"/>
  <c r="B69" i="4" l="1"/>
  <c r="D69" i="4" s="1"/>
  <c r="C69" i="4" s="1"/>
  <c r="F69" i="4" l="1"/>
  <c r="E69" i="4"/>
  <c r="G69" i="4"/>
  <c r="H69" i="4" s="1"/>
  <c r="A70" i="4" s="1"/>
  <c r="B70" i="4" l="1"/>
  <c r="D70" i="4" s="1"/>
  <c r="C70" i="4" s="1"/>
  <c r="F70" i="4" l="1"/>
  <c r="E70" i="4"/>
  <c r="G70" i="4"/>
  <c r="H70" i="4" s="1"/>
  <c r="A71" i="4" s="1"/>
  <c r="B71" i="4" l="1"/>
  <c r="D71" i="4" s="1"/>
  <c r="C71" i="4" s="1"/>
  <c r="G71" i="4" l="1"/>
  <c r="F71" i="4"/>
  <c r="E71" i="4"/>
  <c r="H71" i="4" l="1"/>
  <c r="A72" i="4" s="1"/>
  <c r="B72" i="4" l="1"/>
  <c r="D72" i="4" s="1"/>
  <c r="C72" i="4" s="1"/>
  <c r="G72" i="4" l="1"/>
  <c r="F72" i="4"/>
  <c r="E72" i="4"/>
  <c r="H72" i="4" l="1"/>
  <c r="A73" i="4" s="1"/>
  <c r="B73" i="4" l="1"/>
  <c r="D73" i="4" s="1"/>
  <c r="C73" i="4" s="1"/>
  <c r="G73" i="4" l="1"/>
  <c r="F73" i="4"/>
  <c r="E73" i="4"/>
  <c r="H73" i="4" l="1"/>
  <c r="A74" i="4" s="1"/>
  <c r="B74" i="4" l="1"/>
  <c r="D74" i="4" s="1"/>
  <c r="C74" i="4" s="1"/>
  <c r="G74" i="4" l="1"/>
  <c r="F74" i="4"/>
  <c r="E74" i="4"/>
  <c r="H74" i="4" l="1"/>
  <c r="A75" i="4" s="1"/>
  <c r="B75" i="4" l="1"/>
  <c r="D75" i="4" s="1"/>
  <c r="C75" i="4" s="1"/>
  <c r="G75" i="4" l="1"/>
  <c r="F75" i="4"/>
  <c r="E75" i="4"/>
  <c r="H75" i="4" l="1"/>
  <c r="A76" i="4" s="1"/>
  <c r="B76" i="4" l="1"/>
  <c r="D76" i="4" s="1"/>
  <c r="C76" i="4" s="1"/>
  <c r="F76" i="4" l="1"/>
  <c r="G76" i="4"/>
  <c r="H76" i="4" s="1"/>
  <c r="A77" i="4" s="1"/>
  <c r="E76" i="4"/>
  <c r="B77" i="4" l="1"/>
  <c r="D77" i="4" s="1"/>
  <c r="C77" i="4" s="1"/>
  <c r="F77" i="4" l="1"/>
  <c r="E77" i="4"/>
  <c r="G77" i="4"/>
  <c r="H77" i="4" s="1"/>
  <c r="A78" i="4" s="1"/>
  <c r="B78" i="4" l="1"/>
  <c r="D78" i="4" s="1"/>
  <c r="D10" i="3" l="1"/>
  <c r="C78" i="4"/>
  <c r="G78" i="4" l="1"/>
  <c r="H78" i="4" s="1"/>
  <c r="A79" i="4" s="1"/>
  <c r="F78" i="4"/>
  <c r="E78" i="4"/>
  <c r="B10" i="3" s="1"/>
  <c r="A10" i="3" s="1"/>
  <c r="E10" i="3" l="1"/>
  <c r="C10" i="3"/>
  <c r="G10" i="3"/>
  <c r="B79" i="4"/>
  <c r="D79" i="4" s="1"/>
  <c r="C79" i="4" s="1"/>
  <c r="G79" i="4" l="1"/>
  <c r="E79" i="4"/>
  <c r="F79" i="4"/>
  <c r="H79" i="4" l="1"/>
  <c r="A80" i="4" s="1"/>
  <c r="B80" i="4" l="1"/>
  <c r="D80" i="4" s="1"/>
  <c r="C80" i="4" s="1"/>
  <c r="G80" i="4" l="1"/>
  <c r="F80" i="4"/>
  <c r="E80" i="4"/>
  <c r="H80" i="4" l="1"/>
  <c r="A81" i="4" s="1"/>
  <c r="B81" i="4" l="1"/>
  <c r="D81" i="4" s="1"/>
  <c r="C81" i="4" s="1"/>
  <c r="F81" i="4" l="1"/>
  <c r="G81" i="4"/>
  <c r="H81" i="4" s="1"/>
  <c r="A82" i="4" s="1"/>
  <c r="E81" i="4"/>
  <c r="B82" i="4" l="1"/>
  <c r="D82" i="4" s="1"/>
  <c r="C82" i="4" s="1"/>
  <c r="F82" i="4" l="1"/>
  <c r="G82" i="4"/>
  <c r="H82" i="4" s="1"/>
  <c r="A83" i="4" s="1"/>
  <c r="E82" i="4"/>
  <c r="B83" i="4" l="1"/>
  <c r="D83" i="4" s="1"/>
  <c r="C83" i="4" s="1"/>
  <c r="G83" i="4" l="1"/>
  <c r="E83" i="4"/>
  <c r="F83" i="4"/>
  <c r="H83" i="4" l="1"/>
  <c r="A84" i="4" s="1"/>
  <c r="B84" i="4" s="1"/>
  <c r="D84" i="4" s="1"/>
  <c r="C84" i="4" s="1"/>
  <c r="F84" i="4" l="1"/>
  <c r="G84" i="4"/>
  <c r="H84" i="4" s="1"/>
  <c r="A85" i="4" s="1"/>
  <c r="E84" i="4"/>
  <c r="B85" i="4" l="1"/>
  <c r="D85" i="4" s="1"/>
  <c r="C85" i="4" s="1"/>
  <c r="G85" i="4" l="1"/>
  <c r="F85" i="4"/>
  <c r="E85" i="4"/>
  <c r="H85" i="4" l="1"/>
  <c r="A86" i="4" s="1"/>
  <c r="B86" i="4" l="1"/>
  <c r="D86" i="4" s="1"/>
  <c r="C86" i="4" s="1"/>
  <c r="F86" i="4" l="1"/>
  <c r="G86" i="4"/>
  <c r="H86" i="4" s="1"/>
  <c r="A87" i="4" s="1"/>
  <c r="E86" i="4"/>
  <c r="B87" i="4" l="1"/>
  <c r="D87" i="4" s="1"/>
  <c r="C87" i="4" s="1"/>
  <c r="G87" i="4" l="1"/>
  <c r="E87" i="4"/>
  <c r="F87" i="4"/>
  <c r="H87" i="4" l="1"/>
  <c r="A88" i="4" s="1"/>
  <c r="B88" i="4" s="1"/>
  <c r="D88" i="4" s="1"/>
  <c r="C88" i="4" s="1"/>
  <c r="F88" i="4" l="1"/>
  <c r="E88" i="4"/>
  <c r="G88" i="4"/>
  <c r="H88" i="4" s="1"/>
  <c r="A89" i="4" s="1"/>
  <c r="B89" i="4" l="1"/>
  <c r="D89" i="4" s="1"/>
  <c r="C89" i="4" s="1"/>
  <c r="G89" i="4" l="1"/>
  <c r="E89" i="4"/>
  <c r="F89" i="4"/>
  <c r="H89" i="4" l="1"/>
  <c r="A90" i="4" s="1"/>
  <c r="B90" i="4" s="1"/>
  <c r="D90" i="4" s="1"/>
  <c r="D11" i="3" l="1"/>
  <c r="C90" i="4"/>
  <c r="F90" i="4" l="1"/>
  <c r="G90" i="4"/>
  <c r="H90" i="4" s="1"/>
  <c r="A91" i="4" s="1"/>
  <c r="E90" i="4"/>
  <c r="B11" i="3" s="1"/>
  <c r="A11" i="3" s="1"/>
  <c r="G11" i="3" l="1"/>
  <c r="E11" i="3"/>
  <c r="C11" i="3"/>
  <c r="B91" i="4"/>
  <c r="D91" i="4" s="1"/>
  <c r="C91" i="4" s="1"/>
  <c r="F91" i="4" l="1"/>
  <c r="E91" i="4"/>
  <c r="G91" i="4"/>
  <c r="H91" i="4" s="1"/>
  <c r="A92" i="4" s="1"/>
  <c r="B92" i="4" l="1"/>
  <c r="D92" i="4" s="1"/>
  <c r="C92" i="4" s="1"/>
  <c r="F92" i="4" l="1"/>
  <c r="E92" i="4"/>
  <c r="G92" i="4"/>
  <c r="H92" i="4" s="1"/>
  <c r="A93" i="4" s="1"/>
  <c r="B93" i="4" l="1"/>
  <c r="D93" i="4" s="1"/>
  <c r="C93" i="4" s="1"/>
  <c r="F93" i="4" l="1"/>
  <c r="E93" i="4"/>
  <c r="G93" i="4"/>
  <c r="H93" i="4" s="1"/>
  <c r="A94" i="4" s="1"/>
  <c r="B94" i="4" l="1"/>
  <c r="D94" i="4" s="1"/>
  <c r="C94" i="4" s="1"/>
  <c r="F94" i="4" l="1"/>
  <c r="E94" i="4"/>
  <c r="G94" i="4"/>
  <c r="H94" i="4" s="1"/>
  <c r="A95" i="4" s="1"/>
  <c r="B95" i="4" l="1"/>
  <c r="D95" i="4" s="1"/>
  <c r="C95" i="4" s="1"/>
  <c r="G95" i="4" l="1"/>
  <c r="F95" i="4"/>
  <c r="E95" i="4"/>
  <c r="H95" i="4" l="1"/>
  <c r="A96" i="4" s="1"/>
  <c r="B96" i="4" l="1"/>
  <c r="D96" i="4" s="1"/>
  <c r="C96" i="4" s="1"/>
  <c r="F96" i="4" l="1"/>
  <c r="G96" i="4"/>
  <c r="H96" i="4" s="1"/>
  <c r="A97" i="4" s="1"/>
  <c r="E96" i="4"/>
  <c r="B97" i="4" l="1"/>
  <c r="D97" i="4" s="1"/>
  <c r="C97" i="4" s="1"/>
  <c r="G97" i="4" l="1"/>
  <c r="F97" i="4"/>
  <c r="E97" i="4"/>
  <c r="H97" i="4" l="1"/>
  <c r="A98" i="4" s="1"/>
  <c r="B98" i="4" l="1"/>
  <c r="D98" i="4" s="1"/>
  <c r="C98" i="4" s="1"/>
  <c r="F98" i="4" l="1"/>
  <c r="E98" i="4"/>
  <c r="G98" i="4"/>
  <c r="H98" i="4" s="1"/>
  <c r="A99" i="4" s="1"/>
  <c r="B99" i="4" l="1"/>
  <c r="D99" i="4" s="1"/>
  <c r="C99" i="4" s="1"/>
  <c r="G99" i="4" l="1"/>
  <c r="F99" i="4"/>
  <c r="E99" i="4"/>
  <c r="H99" i="4" l="1"/>
  <c r="A100" i="4" s="1"/>
  <c r="B100" i="4" s="1"/>
  <c r="D100" i="4" s="1"/>
  <c r="C100" i="4" s="1"/>
  <c r="F100" i="4" l="1"/>
  <c r="G100" i="4"/>
  <c r="H100" i="4" s="1"/>
  <c r="A101" i="4" s="1"/>
  <c r="E100" i="4"/>
  <c r="B101" i="4" l="1"/>
  <c r="D101" i="4" s="1"/>
  <c r="C101" i="4" s="1"/>
  <c r="G101" i="4" l="1"/>
  <c r="F101" i="4"/>
  <c r="E101" i="4"/>
  <c r="H101" i="4" l="1"/>
  <c r="A102" i="4" s="1"/>
  <c r="B102" i="4" l="1"/>
  <c r="D102" i="4" s="1"/>
  <c r="D12" i="3" l="1"/>
  <c r="C102" i="4"/>
  <c r="G102" i="4" l="1"/>
  <c r="E102" i="4"/>
  <c r="B12" i="3" s="1"/>
  <c r="A12" i="3" s="1"/>
  <c r="F102" i="4"/>
  <c r="H102" i="4" l="1"/>
  <c r="A103" i="4" s="1"/>
  <c r="E12" i="3"/>
  <c r="C12" i="3"/>
  <c r="G12" i="3"/>
  <c r="B103" i="4"/>
  <c r="D103" i="4" s="1"/>
  <c r="C103" i="4" s="1"/>
  <c r="E103" i="4" l="1"/>
  <c r="G103" i="4"/>
  <c r="H103" i="4" s="1"/>
  <c r="A104" i="4" s="1"/>
  <c r="F103" i="4"/>
  <c r="B104" i="4" l="1"/>
  <c r="D104" i="4" s="1"/>
  <c r="C104" i="4" s="1"/>
  <c r="F104" i="4" l="1"/>
  <c r="G104" i="4"/>
  <c r="H104" i="4" s="1"/>
  <c r="A105" i="4" s="1"/>
  <c r="E104" i="4"/>
  <c r="B105" i="4" l="1"/>
  <c r="D105" i="4" s="1"/>
  <c r="C105" i="4" s="1"/>
  <c r="F105" i="4" l="1"/>
  <c r="E105" i="4"/>
  <c r="G105" i="4"/>
  <c r="H105" i="4" s="1"/>
  <c r="A106" i="4" s="1"/>
  <c r="B106" i="4" l="1"/>
  <c r="D106" i="4" s="1"/>
  <c r="C106" i="4" s="1"/>
  <c r="G106" i="4" l="1"/>
  <c r="F106" i="4"/>
  <c r="E106" i="4"/>
  <c r="H106" i="4" l="1"/>
  <c r="A107" i="4" s="1"/>
  <c r="B107" i="4" l="1"/>
  <c r="D107" i="4" s="1"/>
  <c r="C107" i="4" s="1"/>
  <c r="G107" i="4" l="1"/>
  <c r="E107" i="4"/>
  <c r="F107" i="4"/>
  <c r="H107" i="4" l="1"/>
  <c r="A108" i="4" s="1"/>
  <c r="B108" i="4" l="1"/>
  <c r="D108" i="4" s="1"/>
  <c r="C108" i="4" s="1"/>
  <c r="G108" i="4" l="1"/>
  <c r="E108" i="4"/>
  <c r="F108" i="4"/>
  <c r="H108" i="4" l="1"/>
  <c r="A109" i="4" s="1"/>
  <c r="B109" i="4"/>
  <c r="D109" i="4" s="1"/>
  <c r="C109" i="4" s="1"/>
  <c r="F109" i="4" l="1"/>
  <c r="G109" i="4"/>
  <c r="H109" i="4" s="1"/>
  <c r="A110" i="4" s="1"/>
  <c r="E109" i="4"/>
  <c r="B110" i="4" l="1"/>
  <c r="D110" i="4" s="1"/>
  <c r="C110" i="4" s="1"/>
  <c r="E110" i="4" l="1"/>
  <c r="G110" i="4"/>
  <c r="H110" i="4" s="1"/>
  <c r="A111" i="4" s="1"/>
  <c r="F110" i="4"/>
  <c r="B111" i="4" l="1"/>
  <c r="D111" i="4" s="1"/>
  <c r="C111" i="4" s="1"/>
  <c r="F111" i="4" l="1"/>
  <c r="E111" i="4"/>
  <c r="G111" i="4"/>
  <c r="H111" i="4" s="1"/>
  <c r="A112" i="4" s="1"/>
  <c r="B112" i="4" l="1"/>
  <c r="D112" i="4" s="1"/>
  <c r="C112" i="4" s="1"/>
  <c r="G112" i="4" l="1"/>
  <c r="E112" i="4"/>
  <c r="F112" i="4"/>
  <c r="H112" i="4" l="1"/>
  <c r="A113" i="4" s="1"/>
  <c r="B113" i="4" s="1"/>
  <c r="D113" i="4" s="1"/>
  <c r="C113" i="4" s="1"/>
  <c r="F113" i="4" l="1"/>
  <c r="E113" i="4"/>
  <c r="G113" i="4"/>
  <c r="H113" i="4" s="1"/>
  <c r="A114" i="4" s="1"/>
  <c r="B114" i="4" l="1"/>
  <c r="D114" i="4" s="1"/>
  <c r="D13" i="3" l="1"/>
  <c r="C114" i="4"/>
  <c r="F114" i="4" l="1"/>
  <c r="E114" i="4"/>
  <c r="B13" i="3" s="1"/>
  <c r="A13" i="3" s="1"/>
  <c r="G114" i="4"/>
  <c r="H114" i="4" s="1"/>
  <c r="A115" i="4" s="1"/>
  <c r="C13" i="3" l="1"/>
  <c r="G13" i="3"/>
  <c r="E13" i="3"/>
  <c r="B115" i="4"/>
  <c r="D115" i="4" s="1"/>
  <c r="C115" i="4" s="1"/>
  <c r="F115" i="4" l="1"/>
  <c r="G115" i="4"/>
  <c r="H115" i="4" s="1"/>
  <c r="A116" i="4" s="1"/>
  <c r="E115" i="4"/>
  <c r="B116" i="4" l="1"/>
  <c r="D116" i="4" s="1"/>
  <c r="C116" i="4" s="1"/>
  <c r="G116" i="4" l="1"/>
  <c r="F116" i="4"/>
  <c r="E116" i="4"/>
  <c r="H116" i="4" l="1"/>
  <c r="A117" i="4" s="1"/>
  <c r="B117" i="4" l="1"/>
  <c r="D117" i="4" s="1"/>
  <c r="C117" i="4" s="1"/>
  <c r="F117" i="4" l="1"/>
  <c r="G117" i="4"/>
  <c r="H117" i="4" s="1"/>
  <c r="A118" i="4" s="1"/>
  <c r="E117" i="4"/>
  <c r="B118" i="4" l="1"/>
  <c r="D118" i="4" s="1"/>
  <c r="C118" i="4" s="1"/>
  <c r="F118" i="4" l="1"/>
  <c r="E118" i="4"/>
  <c r="G118" i="4"/>
  <c r="H118" i="4" s="1"/>
  <c r="A119" i="4" s="1"/>
  <c r="B119" i="4" l="1"/>
  <c r="D119" i="4" s="1"/>
  <c r="C119" i="4" s="1"/>
  <c r="G119" i="4" l="1"/>
  <c r="F119" i="4"/>
  <c r="E119" i="4"/>
  <c r="H119" i="4" l="1"/>
  <c r="A120" i="4" s="1"/>
  <c r="B120" i="4" l="1"/>
  <c r="D120" i="4" s="1"/>
  <c r="C120" i="4" s="1"/>
  <c r="F120" i="4" l="1"/>
  <c r="E120" i="4"/>
  <c r="G120" i="4"/>
  <c r="H120" i="4" s="1"/>
  <c r="A121" i="4" s="1"/>
  <c r="B121" i="4" l="1"/>
  <c r="D121" i="4" s="1"/>
  <c r="C121" i="4" s="1"/>
  <c r="G121" i="4" l="1"/>
  <c r="F121" i="4"/>
  <c r="E121" i="4"/>
  <c r="H121" i="4" l="1"/>
  <c r="A122" i="4" s="1"/>
  <c r="B122" i="4" l="1"/>
  <c r="D122" i="4" s="1"/>
  <c r="C122" i="4" s="1"/>
  <c r="G122" i="4" l="1"/>
  <c r="F122" i="4"/>
  <c r="E122" i="4"/>
  <c r="H122" i="4" l="1"/>
  <c r="A123" i="4" s="1"/>
  <c r="B123" i="4" l="1"/>
  <c r="D123" i="4" s="1"/>
  <c r="C123" i="4" s="1"/>
  <c r="F123" i="4" l="1"/>
  <c r="G123" i="4"/>
  <c r="H123" i="4" s="1"/>
  <c r="A124" i="4" s="1"/>
  <c r="E123" i="4"/>
  <c r="B124" i="4" l="1"/>
  <c r="D124" i="4" s="1"/>
  <c r="C124" i="4" s="1"/>
  <c r="F124" i="4" l="1"/>
  <c r="G124" i="4"/>
  <c r="H124" i="4" s="1"/>
  <c r="A125" i="4" s="1"/>
  <c r="E124" i="4"/>
  <c r="B125" i="4" l="1"/>
  <c r="D125" i="4" s="1"/>
  <c r="C125" i="4" s="1"/>
  <c r="G125" i="4" l="1"/>
  <c r="F125" i="4"/>
  <c r="E125" i="4"/>
  <c r="H125" i="4" l="1"/>
  <c r="A126" i="4" s="1"/>
  <c r="B126" i="4" l="1"/>
  <c r="D126" i="4" s="1"/>
  <c r="D14" i="3" l="1"/>
  <c r="C126" i="4"/>
  <c r="F126" i="4" l="1"/>
  <c r="G126" i="4"/>
  <c r="H126" i="4" s="1"/>
  <c r="A127" i="4" s="1"/>
  <c r="E126" i="4"/>
  <c r="B14" i="3" s="1"/>
  <c r="A14" i="3" s="1"/>
  <c r="G14" i="3" l="1"/>
  <c r="C14" i="3"/>
  <c r="E14" i="3"/>
  <c r="B127" i="4"/>
  <c r="D127" i="4" s="1"/>
  <c r="C127" i="4" s="1"/>
  <c r="G127" i="4" l="1"/>
  <c r="F127" i="4"/>
  <c r="E127" i="4"/>
  <c r="H127" i="4" l="1"/>
  <c r="A128" i="4" s="1"/>
  <c r="B128" i="4" s="1"/>
  <c r="D128" i="4" s="1"/>
  <c r="C128" i="4" s="1"/>
  <c r="G128" i="4" l="1"/>
  <c r="F128" i="4"/>
  <c r="E128" i="4"/>
  <c r="H128" i="4" l="1"/>
  <c r="A129" i="4" s="1"/>
  <c r="B129" i="4" l="1"/>
  <c r="D129" i="4" s="1"/>
  <c r="C129" i="4" s="1"/>
  <c r="F129" i="4" l="1"/>
  <c r="G129" i="4"/>
  <c r="H129" i="4" s="1"/>
  <c r="A130" i="4" s="1"/>
  <c r="E129" i="4"/>
  <c r="B130" i="4" l="1"/>
  <c r="D130" i="4" s="1"/>
  <c r="C130" i="4" s="1"/>
  <c r="G130" i="4" l="1"/>
  <c r="H130" i="4" s="1"/>
  <c r="A131" i="4" s="1"/>
  <c r="E130" i="4"/>
  <c r="F130" i="4"/>
  <c r="B131" i="4" l="1"/>
  <c r="D131" i="4" s="1"/>
  <c r="C131" i="4" s="1"/>
  <c r="F131" i="4" l="1"/>
  <c r="G131" i="4"/>
  <c r="H131" i="4" s="1"/>
  <c r="A132" i="4" s="1"/>
  <c r="E131" i="4"/>
  <c r="B132" i="4" l="1"/>
  <c r="D132" i="4" s="1"/>
  <c r="C132" i="4" s="1"/>
  <c r="G132" i="4" l="1"/>
  <c r="F132" i="4"/>
  <c r="E132" i="4"/>
  <c r="H132" i="4" l="1"/>
  <c r="A133" i="4" s="1"/>
  <c r="B133" i="4" s="1"/>
  <c r="D133" i="4" s="1"/>
  <c r="C133" i="4" s="1"/>
  <c r="G133" i="4" l="1"/>
  <c r="F133" i="4"/>
  <c r="E133" i="4"/>
  <c r="H133" i="4" l="1"/>
  <c r="A134" i="4" s="1"/>
  <c r="B134" i="4" l="1"/>
  <c r="D134" i="4" s="1"/>
  <c r="C134" i="4" s="1"/>
  <c r="F134" i="4" l="1"/>
  <c r="G134" i="4"/>
  <c r="H134" i="4" s="1"/>
  <c r="A135" i="4" s="1"/>
  <c r="E134" i="4"/>
  <c r="B135" i="4" l="1"/>
  <c r="D135" i="4" s="1"/>
  <c r="C135" i="4" s="1"/>
  <c r="E135" i="4" l="1"/>
  <c r="G135" i="4"/>
  <c r="F135" i="4"/>
  <c r="H135" i="4" l="1"/>
  <c r="A136" i="4" s="1"/>
  <c r="B136" i="4"/>
  <c r="D136" i="4" s="1"/>
  <c r="C136" i="4" s="1"/>
  <c r="E136" i="4" l="1"/>
  <c r="G136" i="4"/>
  <c r="F136" i="4"/>
  <c r="H136" i="4" l="1"/>
  <c r="A137" i="4" s="1"/>
  <c r="B137" i="4"/>
  <c r="D137" i="4" s="1"/>
  <c r="C137" i="4" s="1"/>
  <c r="G137" i="4" l="1"/>
  <c r="E137" i="4"/>
  <c r="F137" i="4"/>
  <c r="H137" i="4" l="1"/>
  <c r="A138" i="4" s="1"/>
  <c r="B138" i="4" l="1"/>
  <c r="D138" i="4" s="1"/>
  <c r="D15" i="3" l="1"/>
  <c r="C138" i="4"/>
  <c r="G138" i="4" l="1"/>
  <c r="F138" i="4"/>
  <c r="E138" i="4"/>
  <c r="B15" i="3" s="1"/>
  <c r="A15" i="3" s="1"/>
  <c r="E15" i="3" l="1"/>
  <c r="C15" i="3"/>
  <c r="G15" i="3"/>
  <c r="H138" i="4"/>
  <c r="A139" i="4" s="1"/>
  <c r="B139" i="4" l="1"/>
  <c r="D139" i="4" s="1"/>
  <c r="C139" i="4" s="1"/>
  <c r="F139" i="4" l="1"/>
  <c r="G139" i="4"/>
  <c r="H139" i="4" s="1"/>
  <c r="A140" i="4" s="1"/>
  <c r="E139" i="4"/>
  <c r="B140" i="4" l="1"/>
  <c r="D140" i="4" s="1"/>
  <c r="C140" i="4" s="1"/>
  <c r="F140" i="4" l="1"/>
  <c r="G140" i="4"/>
  <c r="H140" i="4" s="1"/>
  <c r="A141" i="4" s="1"/>
  <c r="E140" i="4"/>
  <c r="B141" i="4" l="1"/>
  <c r="D141" i="4" s="1"/>
  <c r="C141" i="4" s="1"/>
  <c r="G141" i="4" l="1"/>
  <c r="F141" i="4"/>
  <c r="E141" i="4"/>
  <c r="H141" i="4" l="1"/>
  <c r="A142" i="4" s="1"/>
  <c r="B142" i="4" l="1"/>
  <c r="D142" i="4" s="1"/>
  <c r="C142" i="4" s="1"/>
  <c r="F142" i="4" l="1"/>
  <c r="G142" i="4"/>
  <c r="H142" i="4" s="1"/>
  <c r="A143" i="4" s="1"/>
  <c r="E142" i="4"/>
  <c r="B143" i="4" l="1"/>
  <c r="D143" i="4" s="1"/>
  <c r="C143" i="4" s="1"/>
  <c r="F143" i="4" l="1"/>
  <c r="E143" i="4"/>
  <c r="G143" i="4"/>
  <c r="H143" i="4" s="1"/>
  <c r="A144" i="4" s="1"/>
  <c r="B144" i="4" l="1"/>
  <c r="D144" i="4" s="1"/>
  <c r="C144" i="4" s="1"/>
  <c r="E144" i="4" l="1"/>
  <c r="F144" i="4"/>
  <c r="G144" i="4"/>
  <c r="H144" i="4" s="1"/>
  <c r="A145" i="4" s="1"/>
  <c r="B145" i="4" l="1"/>
  <c r="D145" i="4" s="1"/>
  <c r="C145" i="4" s="1"/>
  <c r="G145" i="4" l="1"/>
  <c r="F145" i="4"/>
  <c r="E145" i="4"/>
  <c r="H145" i="4" l="1"/>
  <c r="A146" i="4" s="1"/>
  <c r="B146" i="4" l="1"/>
  <c r="D146" i="4" s="1"/>
  <c r="C146" i="4" s="1"/>
  <c r="G146" i="4" l="1"/>
  <c r="F146" i="4"/>
  <c r="E146" i="4"/>
  <c r="H146" i="4" l="1"/>
  <c r="A147" i="4" s="1"/>
  <c r="B147" i="4" l="1"/>
  <c r="D147" i="4" s="1"/>
  <c r="C147" i="4" s="1"/>
  <c r="F147" i="4" l="1"/>
  <c r="G147" i="4"/>
  <c r="H147" i="4" s="1"/>
  <c r="A148" i="4" s="1"/>
  <c r="E147" i="4"/>
  <c r="B148" i="4" l="1"/>
  <c r="D148" i="4" s="1"/>
  <c r="C148" i="4" s="1"/>
  <c r="G148" i="4" l="1"/>
  <c r="F148" i="4"/>
  <c r="E148" i="4"/>
  <c r="H148" i="4" l="1"/>
  <c r="A149" i="4" s="1"/>
  <c r="B149" i="4" l="1"/>
  <c r="D149" i="4" s="1"/>
  <c r="C149" i="4" s="1"/>
  <c r="G149" i="4" l="1"/>
  <c r="F149" i="4"/>
  <c r="E149" i="4"/>
  <c r="H149" i="4" l="1"/>
  <c r="A150" i="4" s="1"/>
  <c r="B150" i="4" s="1"/>
  <c r="D150" i="4" s="1"/>
  <c r="D16" i="3" l="1"/>
  <c r="C150" i="4"/>
  <c r="F150" i="4" l="1"/>
  <c r="G150" i="4"/>
  <c r="E150" i="4"/>
  <c r="B16" i="3" s="1"/>
  <c r="A16" i="3" s="1"/>
  <c r="C16" i="3" l="1"/>
  <c r="E16" i="3"/>
  <c r="H150" i="4"/>
  <c r="A151" i="4" s="1"/>
  <c r="G16" i="3" l="1"/>
  <c r="B151" i="4"/>
  <c r="D151" i="4" s="1"/>
  <c r="C151" i="4" s="1"/>
  <c r="G151" i="4" l="1"/>
  <c r="H151" i="4" s="1"/>
  <c r="A152" i="4" s="1"/>
  <c r="F151" i="4"/>
  <c r="E151" i="4"/>
  <c r="B152" i="4" l="1"/>
  <c r="D152" i="4" s="1"/>
  <c r="C152" i="4" s="1"/>
  <c r="F152" i="4" l="1"/>
  <c r="E152" i="4"/>
  <c r="G152" i="4"/>
  <c r="H152" i="4" s="1"/>
  <c r="A153" i="4" s="1"/>
  <c r="B153" i="4" l="1"/>
  <c r="D153" i="4" s="1"/>
  <c r="C153" i="4" s="1"/>
  <c r="G153" i="4" l="1"/>
  <c r="E153" i="4"/>
  <c r="F153" i="4"/>
  <c r="H153" i="4" l="1"/>
  <c r="A154" i="4" s="1"/>
  <c r="B154" i="4" s="1"/>
  <c r="D154" i="4" s="1"/>
  <c r="C154" i="4" s="1"/>
  <c r="G154" i="4" l="1"/>
  <c r="E154" i="4"/>
  <c r="F154" i="4"/>
  <c r="H154" i="4" l="1"/>
  <c r="A155" i="4" s="1"/>
  <c r="B155" i="4" l="1"/>
  <c r="D155" i="4" s="1"/>
  <c r="C155" i="4" s="1"/>
  <c r="F155" i="4" l="1"/>
  <c r="G155" i="4"/>
  <c r="H155" i="4" s="1"/>
  <c r="A156" i="4" s="1"/>
  <c r="E155" i="4"/>
  <c r="B156" i="4" l="1"/>
  <c r="D156" i="4" s="1"/>
  <c r="C156" i="4" s="1"/>
  <c r="F156" i="4" l="1"/>
  <c r="E156" i="4"/>
  <c r="G156" i="4"/>
  <c r="H156" i="4" s="1"/>
  <c r="A157" i="4" s="1"/>
  <c r="B157" i="4" l="1"/>
  <c r="D157" i="4" s="1"/>
  <c r="C157" i="4" s="1"/>
  <c r="G157" i="4" l="1"/>
  <c r="E157" i="4"/>
  <c r="F157" i="4"/>
  <c r="H157" i="4" l="1"/>
  <c r="A158" i="4" s="1"/>
  <c r="B158" i="4" l="1"/>
  <c r="D158" i="4" s="1"/>
  <c r="C158" i="4" s="1"/>
  <c r="G158" i="4" l="1"/>
  <c r="E158" i="4"/>
  <c r="F158" i="4"/>
  <c r="H158" i="4" l="1"/>
  <c r="A159" i="4" s="1"/>
  <c r="B159" i="4" s="1"/>
  <c r="D159" i="4" s="1"/>
  <c r="C159" i="4" s="1"/>
  <c r="F159" i="4" l="1"/>
  <c r="E159" i="4"/>
  <c r="G159" i="4"/>
  <c r="H159" i="4" s="1"/>
  <c r="A160" i="4" s="1"/>
  <c r="B160" i="4" l="1"/>
  <c r="D160" i="4" s="1"/>
  <c r="C160" i="4" s="1"/>
  <c r="G160" i="4" l="1"/>
  <c r="E160" i="4"/>
  <c r="F160" i="4"/>
  <c r="H160" i="4" l="1"/>
  <c r="A161" i="4" s="1"/>
  <c r="B161" i="4" s="1"/>
  <c r="D161" i="4" s="1"/>
  <c r="C161" i="4" s="1"/>
  <c r="F161" i="4" l="1"/>
  <c r="E161" i="4"/>
  <c r="G161" i="4"/>
  <c r="H161" i="4" s="1"/>
  <c r="A162" i="4" s="1"/>
  <c r="B162" i="4" l="1"/>
  <c r="D162" i="4" s="1"/>
  <c r="D17" i="3" l="1"/>
  <c r="C162" i="4"/>
  <c r="G162" i="4" l="1"/>
  <c r="E162" i="4"/>
  <c r="B17" i="3" s="1"/>
  <c r="A17" i="3" s="1"/>
  <c r="F162" i="4"/>
  <c r="G17" i="3" l="1"/>
  <c r="E17" i="3"/>
  <c r="C17" i="3"/>
  <c r="H162" i="4"/>
  <c r="A163" i="4" s="1"/>
  <c r="B163" i="4" l="1"/>
  <c r="D163" i="4" s="1"/>
  <c r="C163" i="4" s="1"/>
  <c r="G163" i="4" l="1"/>
  <c r="F163" i="4"/>
  <c r="E163" i="4"/>
  <c r="H163" i="4" l="1"/>
  <c r="A164" i="4" s="1"/>
  <c r="B164" i="4" l="1"/>
  <c r="D164" i="4" s="1"/>
  <c r="C164" i="4" s="1"/>
  <c r="F164" i="4" l="1"/>
  <c r="G164" i="4"/>
  <c r="H164" i="4" s="1"/>
  <c r="A165" i="4" s="1"/>
  <c r="E164" i="4"/>
  <c r="B165" i="4" l="1"/>
  <c r="D165" i="4" s="1"/>
  <c r="C165" i="4" s="1"/>
  <c r="G165" i="4" l="1"/>
  <c r="F165" i="4"/>
  <c r="E165" i="4"/>
  <c r="H165" i="4" l="1"/>
  <c r="A166" i="4" s="1"/>
  <c r="B166" i="4" l="1"/>
  <c r="D166" i="4" s="1"/>
  <c r="C166" i="4" s="1"/>
  <c r="G166" i="4" l="1"/>
  <c r="F166" i="4"/>
  <c r="E166" i="4"/>
  <c r="H166" i="4" l="1"/>
  <c r="A167" i="4" s="1"/>
  <c r="B167" i="4" l="1"/>
  <c r="D167" i="4" s="1"/>
  <c r="C167" i="4" s="1"/>
  <c r="G167" i="4" l="1"/>
  <c r="F167" i="4"/>
  <c r="E167" i="4"/>
  <c r="H167" i="4" l="1"/>
  <c r="A168" i="4" s="1"/>
  <c r="B168" i="4" l="1"/>
  <c r="D168" i="4" s="1"/>
  <c r="C168" i="4" s="1"/>
  <c r="G168" i="4" l="1"/>
  <c r="F168" i="4"/>
  <c r="E168" i="4"/>
  <c r="H168" i="4" l="1"/>
  <c r="A169" i="4" s="1"/>
  <c r="B169" i="4" l="1"/>
  <c r="D169" i="4" s="1"/>
  <c r="C169" i="4" s="1"/>
  <c r="G169" i="4" l="1"/>
  <c r="F169" i="4"/>
  <c r="E169" i="4"/>
  <c r="H169" i="4" l="1"/>
  <c r="A170" i="4" s="1"/>
  <c r="B170" i="4" l="1"/>
  <c r="D170" i="4" s="1"/>
  <c r="C170" i="4" s="1"/>
  <c r="E170" i="4" l="1"/>
  <c r="G170" i="4"/>
  <c r="H170" i="4" s="1"/>
  <c r="A171" i="4" s="1"/>
  <c r="F170" i="4"/>
  <c r="B171" i="4" l="1"/>
  <c r="D171" i="4" s="1"/>
  <c r="C171" i="4" s="1"/>
  <c r="G171" i="4" l="1"/>
  <c r="F171" i="4"/>
  <c r="E171" i="4"/>
  <c r="H171" i="4" l="1"/>
  <c r="A172" i="4" s="1"/>
  <c r="B172" i="4" s="1"/>
  <c r="D172" i="4" s="1"/>
  <c r="C172" i="4" s="1"/>
  <c r="F172" i="4" l="1"/>
  <c r="G172" i="4"/>
  <c r="H172" i="4" s="1"/>
  <c r="A173" i="4" s="1"/>
  <c r="E172" i="4"/>
  <c r="B173" i="4" l="1"/>
  <c r="D173" i="4" s="1"/>
  <c r="C173" i="4" s="1"/>
  <c r="G173" i="4" l="1"/>
  <c r="F173" i="4"/>
  <c r="E173" i="4"/>
  <c r="H173" i="4" l="1"/>
  <c r="A174" i="4" s="1"/>
  <c r="B174" i="4" l="1"/>
  <c r="D174" i="4" s="1"/>
  <c r="D18" i="3" l="1"/>
  <c r="C174" i="4"/>
  <c r="F174" i="4" l="1"/>
  <c r="G174" i="4"/>
  <c r="H174" i="4" s="1"/>
  <c r="A175" i="4" s="1"/>
  <c r="E174" i="4"/>
  <c r="B18" i="3" s="1"/>
  <c r="A18" i="3" s="1"/>
  <c r="B175" i="4" l="1"/>
  <c r="D175" i="4" s="1"/>
  <c r="C175" i="4" s="1"/>
  <c r="E18" i="3"/>
  <c r="C18" i="3"/>
  <c r="G18" i="3"/>
  <c r="G175" i="4" l="1"/>
  <c r="F175" i="4"/>
  <c r="E175" i="4"/>
  <c r="H175" i="4" l="1"/>
  <c r="A176" i="4" s="1"/>
  <c r="B176" i="4" s="1"/>
  <c r="D176" i="4" s="1"/>
  <c r="C176" i="4" s="1"/>
  <c r="G176" i="4" l="1"/>
  <c r="H176" i="4" s="1"/>
  <c r="A177" i="4" s="1"/>
  <c r="F176" i="4"/>
  <c r="E176" i="4"/>
  <c r="B177" i="4" l="1"/>
  <c r="D177" i="4" s="1"/>
  <c r="C177" i="4" s="1"/>
  <c r="F177" i="4" l="1"/>
  <c r="E177" i="4"/>
  <c r="G177" i="4"/>
  <c r="H177" i="4" l="1"/>
  <c r="A178" i="4" s="1"/>
  <c r="B178" i="4" l="1"/>
  <c r="D178" i="4" s="1"/>
  <c r="C178" i="4" s="1"/>
  <c r="F178" i="4" l="1"/>
  <c r="G178" i="4"/>
  <c r="H178" i="4" s="1"/>
  <c r="A179" i="4" s="1"/>
  <c r="B179" i="4" s="1"/>
  <c r="E178" i="4"/>
  <c r="D179" i="4" l="1"/>
  <c r="C179" i="4" s="1"/>
  <c r="F179" i="4" l="1"/>
  <c r="G179" i="4"/>
  <c r="H179" i="4" s="1"/>
  <c r="A180" i="4" s="1"/>
  <c r="E179" i="4"/>
  <c r="B180" i="4" l="1"/>
  <c r="D180" i="4" s="1"/>
  <c r="C180" i="4" s="1"/>
  <c r="G180" i="4" l="1"/>
  <c r="F180" i="4"/>
  <c r="E180" i="4"/>
  <c r="H180" i="4" l="1"/>
  <c r="A181" i="4" s="1"/>
  <c r="B181" i="4" l="1"/>
  <c r="D181" i="4" s="1"/>
  <c r="C181" i="4" s="1"/>
  <c r="G181" i="4" s="1"/>
  <c r="F181" i="4" l="1"/>
  <c r="H181" i="4" s="1"/>
  <c r="A182" i="4" s="1"/>
  <c r="E181" i="4"/>
  <c r="B182" i="4" l="1"/>
  <c r="D182" i="4" s="1"/>
  <c r="C182" i="4" s="1"/>
  <c r="G182" i="4" s="1"/>
  <c r="E182" i="4" l="1"/>
  <c r="F182" i="4"/>
  <c r="H182" i="4" s="1"/>
  <c r="A183" i="4" s="1"/>
  <c r="B183" i="4" l="1"/>
  <c r="D183" i="4" s="1"/>
  <c r="C183" i="4" s="1"/>
  <c r="F183" i="4" s="1"/>
  <c r="G183" i="4" l="1"/>
  <c r="H183" i="4" s="1"/>
  <c r="A184" i="4" s="1"/>
  <c r="B184" i="4" s="1"/>
  <c r="D184" i="4" s="1"/>
  <c r="C184" i="4" s="1"/>
  <c r="E183" i="4"/>
  <c r="G184" i="4" l="1"/>
  <c r="F184" i="4"/>
  <c r="E184" i="4"/>
  <c r="H184" i="4" l="1"/>
  <c r="A185" i="4" s="1"/>
  <c r="B185" i="4" s="1"/>
  <c r="D185" i="4" s="1"/>
  <c r="C185" i="4" s="1"/>
  <c r="G185" i="4" s="1"/>
  <c r="E185" i="4" l="1"/>
  <c r="F185" i="4"/>
  <c r="H185" i="4" s="1"/>
  <c r="A186" i="4" s="1"/>
  <c r="B186" i="4" s="1"/>
  <c r="D186" i="4" s="1"/>
  <c r="D19" i="3" l="1"/>
  <c r="C186" i="4"/>
  <c r="G186" i="4" l="1"/>
  <c r="F186" i="4"/>
  <c r="E186" i="4"/>
  <c r="B19" i="3" s="1"/>
  <c r="A19" i="3" s="1"/>
  <c r="G19" i="3" l="1"/>
  <c r="E19" i="3"/>
  <c r="C19" i="3"/>
  <c r="H186" i="4"/>
  <c r="A187" i="4" s="1"/>
  <c r="B187" i="4" l="1"/>
  <c r="D187" i="4" s="1"/>
  <c r="C187" i="4" s="1"/>
  <c r="G187" i="4" l="1"/>
  <c r="F187" i="4"/>
  <c r="E187" i="4"/>
  <c r="H187" i="4" l="1"/>
  <c r="A188" i="4" s="1"/>
  <c r="B188" i="4" s="1"/>
  <c r="D188" i="4" s="1"/>
  <c r="C188" i="4" s="1"/>
  <c r="F188" i="4" l="1"/>
  <c r="G188" i="4"/>
  <c r="H188" i="4" s="1"/>
  <c r="A189" i="4" s="1"/>
  <c r="E188" i="4"/>
  <c r="B189" i="4" l="1"/>
  <c r="D189" i="4" s="1"/>
  <c r="C189" i="4" s="1"/>
  <c r="G189" i="4" l="1"/>
  <c r="E189" i="4"/>
  <c r="F189" i="4"/>
  <c r="H189" i="4" l="1"/>
  <c r="A190" i="4" s="1"/>
  <c r="B190" i="4" s="1"/>
  <c r="D190" i="4" s="1"/>
  <c r="C190" i="4" s="1"/>
  <c r="G190" i="4" l="1"/>
  <c r="F190" i="4"/>
  <c r="E190" i="4"/>
  <c r="H190" i="4" l="1"/>
  <c r="A191" i="4" s="1"/>
  <c r="B191" i="4" s="1"/>
  <c r="D191" i="4" s="1"/>
  <c r="C191" i="4" s="1"/>
  <c r="G191" i="4" l="1"/>
  <c r="F191" i="4"/>
  <c r="E191" i="4"/>
  <c r="H191" i="4" l="1"/>
  <c r="A192" i="4" s="1"/>
  <c r="B192" i="4" l="1"/>
  <c r="D192" i="4" s="1"/>
  <c r="C192" i="4" s="1"/>
  <c r="G192" i="4" l="1"/>
  <c r="F192" i="4"/>
  <c r="E192" i="4"/>
  <c r="H192" i="4" l="1"/>
  <c r="A193" i="4" s="1"/>
  <c r="B193" i="4" l="1"/>
  <c r="D193" i="4" s="1"/>
  <c r="C193" i="4" s="1"/>
  <c r="G193" i="4" l="1"/>
  <c r="E193" i="4"/>
  <c r="F193" i="4"/>
  <c r="H193" i="4" l="1"/>
  <c r="A194" i="4" s="1"/>
  <c r="B194" i="4" l="1"/>
  <c r="D194" i="4" s="1"/>
  <c r="C194" i="4" s="1"/>
  <c r="G194" i="4" l="1"/>
  <c r="E194" i="4"/>
  <c r="F194" i="4"/>
  <c r="H194" i="4" l="1"/>
  <c r="A195" i="4" s="1"/>
  <c r="B195" i="4" l="1"/>
  <c r="D195" i="4" s="1"/>
  <c r="C195" i="4" s="1"/>
  <c r="G195" i="4" l="1"/>
  <c r="F195" i="4"/>
  <c r="E195" i="4"/>
  <c r="H195" i="4" l="1"/>
  <c r="A196" i="4" s="1"/>
  <c r="B196" i="4" l="1"/>
  <c r="D196" i="4" s="1"/>
  <c r="C196" i="4" s="1"/>
  <c r="F196" i="4" l="1"/>
  <c r="G196" i="4"/>
  <c r="H196" i="4" s="1"/>
  <c r="A197" i="4" s="1"/>
  <c r="E196" i="4"/>
  <c r="B197" i="4" l="1"/>
  <c r="D197" i="4" s="1"/>
  <c r="C197" i="4" s="1"/>
  <c r="F197" i="4" l="1"/>
  <c r="E197" i="4"/>
  <c r="G197" i="4"/>
  <c r="H197" i="4" s="1"/>
  <c r="A198" i="4" s="1"/>
  <c r="B198" i="4" l="1"/>
  <c r="D198" i="4" s="1"/>
  <c r="D20" i="3" l="1"/>
  <c r="C198" i="4"/>
  <c r="G198" i="4" l="1"/>
  <c r="F198" i="4"/>
  <c r="E198" i="4"/>
  <c r="B20" i="3" s="1"/>
  <c r="A20" i="3" s="1"/>
  <c r="E20" i="3" l="1"/>
  <c r="C20" i="3"/>
  <c r="H198" i="4"/>
  <c r="A199" i="4" s="1"/>
  <c r="B199" i="4" l="1"/>
  <c r="D199" i="4" s="1"/>
  <c r="C199" i="4" s="1"/>
  <c r="G20" i="3"/>
  <c r="G199" i="4" l="1"/>
  <c r="E199" i="4"/>
  <c r="F199" i="4"/>
  <c r="H199" i="4" l="1"/>
  <c r="A200" i="4" s="1"/>
  <c r="B200" i="4" s="1"/>
  <c r="D200" i="4" s="1"/>
  <c r="C200" i="4" s="1"/>
  <c r="F200" i="4" l="1"/>
  <c r="E200" i="4"/>
  <c r="G200" i="4"/>
  <c r="H200" i="4" s="1"/>
  <c r="A201" i="4" s="1"/>
  <c r="B201" i="4" l="1"/>
  <c r="D201" i="4" s="1"/>
  <c r="C201" i="4" s="1"/>
  <c r="G201" i="4" l="1"/>
  <c r="F201" i="4"/>
  <c r="E201" i="4"/>
  <c r="H201" i="4" l="1"/>
  <c r="A202" i="4" s="1"/>
  <c r="B202" i="4" l="1"/>
  <c r="D202" i="4" s="1"/>
  <c r="C202" i="4" s="1"/>
  <c r="F202" i="4" l="1"/>
  <c r="G202" i="4"/>
  <c r="H202" i="4" s="1"/>
  <c r="A203" i="4" s="1"/>
  <c r="E202" i="4"/>
  <c r="B203" i="4" l="1"/>
  <c r="D203" i="4" s="1"/>
  <c r="C203" i="4" s="1"/>
  <c r="G203" i="4" l="1"/>
  <c r="F203" i="4"/>
  <c r="E203" i="4"/>
  <c r="H203" i="4" l="1"/>
  <c r="A204" i="4" s="1"/>
  <c r="B204" i="4" l="1"/>
  <c r="D204" i="4" s="1"/>
  <c r="C204" i="4" s="1"/>
  <c r="G204" i="4" l="1"/>
  <c r="F204" i="4"/>
  <c r="E204" i="4"/>
  <c r="H204" i="4" l="1"/>
  <c r="A205" i="4" s="1"/>
  <c r="B205" i="4" s="1"/>
  <c r="D205" i="4" s="1"/>
  <c r="C205" i="4" s="1"/>
  <c r="G205" i="4" l="1"/>
  <c r="F205" i="4"/>
  <c r="E205" i="4"/>
  <c r="H205" i="4" l="1"/>
  <c r="A206" i="4" s="1"/>
  <c r="B206" i="4" s="1"/>
  <c r="D206" i="4" s="1"/>
  <c r="C206" i="4" s="1"/>
  <c r="F206" i="4" l="1"/>
  <c r="G206" i="4"/>
  <c r="H206" i="4" s="1"/>
  <c r="A207" i="4" s="1"/>
  <c r="E206" i="4"/>
  <c r="B207" i="4" l="1"/>
  <c r="D207" i="4" s="1"/>
  <c r="C207" i="4" s="1"/>
  <c r="F207" i="4" l="1"/>
  <c r="E207" i="4"/>
  <c r="G207" i="4"/>
  <c r="H207" i="4" l="1"/>
  <c r="A208" i="4" s="1"/>
  <c r="B208" i="4" l="1"/>
  <c r="D208" i="4" s="1"/>
  <c r="C208" i="4" s="1"/>
  <c r="G208" i="4" l="1"/>
  <c r="F208" i="4"/>
  <c r="E208" i="4"/>
  <c r="H208" i="4" l="1"/>
  <c r="A209" i="4" s="1"/>
  <c r="B209" i="4" l="1"/>
  <c r="D209" i="4" s="1"/>
  <c r="C209" i="4" s="1"/>
  <c r="G209" i="4" l="1"/>
  <c r="F209" i="4"/>
  <c r="E209" i="4"/>
  <c r="H209" i="4" l="1"/>
  <c r="A210" i="4" s="1"/>
  <c r="B210" i="4" l="1"/>
  <c r="D210" i="4" s="1"/>
  <c r="D21" i="3" l="1"/>
  <c r="C210" i="4"/>
  <c r="G210" i="4" l="1"/>
  <c r="F210" i="4"/>
  <c r="E210" i="4"/>
  <c r="B21" i="3" s="1"/>
  <c r="A21" i="3" s="1"/>
  <c r="C21" i="3" l="1"/>
  <c r="E21" i="3"/>
  <c r="H210" i="4"/>
  <c r="A211" i="4" s="1"/>
  <c r="B211" i="4" l="1"/>
  <c r="D211" i="4" s="1"/>
  <c r="C211" i="4" s="1"/>
  <c r="G21" i="3"/>
  <c r="F211" i="4" l="1"/>
  <c r="E211" i="4"/>
  <c r="G211" i="4"/>
  <c r="H211" i="4" l="1"/>
  <c r="A212" i="4" s="1"/>
  <c r="B212" i="4" l="1"/>
  <c r="D212" i="4" s="1"/>
  <c r="C212" i="4" s="1"/>
  <c r="G212" i="4" l="1"/>
  <c r="F212" i="4"/>
  <c r="E212" i="4"/>
  <c r="H212" i="4" l="1"/>
  <c r="A213" i="4" s="1"/>
  <c r="B213" i="4" s="1"/>
  <c r="D213" i="4" s="1"/>
  <c r="C213" i="4" s="1"/>
  <c r="G213" i="4" l="1"/>
  <c r="F213" i="4"/>
  <c r="E213" i="4"/>
  <c r="H213" i="4" l="1"/>
  <c r="A214" i="4" s="1"/>
  <c r="B214" i="4" l="1"/>
  <c r="D214" i="4" s="1"/>
  <c r="C214" i="4" s="1"/>
  <c r="F214" i="4" l="1"/>
  <c r="E214" i="4"/>
  <c r="G214" i="4"/>
  <c r="H214" i="4" s="1"/>
  <c r="A215" i="4" s="1"/>
  <c r="B215" i="4" l="1"/>
  <c r="D215" i="4" s="1"/>
  <c r="C215" i="4" s="1"/>
  <c r="F215" i="4" l="1"/>
  <c r="G215" i="4"/>
  <c r="H215" i="4" s="1"/>
  <c r="A216" i="4" s="1"/>
  <c r="E215" i="4"/>
  <c r="B216" i="4" l="1"/>
  <c r="D216" i="4" s="1"/>
  <c r="C216" i="4" s="1"/>
  <c r="E216" i="4" l="1"/>
  <c r="G216" i="4"/>
  <c r="H216" i="4" s="1"/>
  <c r="A217" i="4" s="1"/>
  <c r="F216" i="4"/>
  <c r="B217" i="4" l="1"/>
  <c r="D217" i="4" s="1"/>
  <c r="C217" i="4" s="1"/>
  <c r="G217" i="4" l="1"/>
  <c r="E217" i="4"/>
  <c r="F217" i="4"/>
  <c r="H217" i="4" l="1"/>
  <c r="A218" i="4" s="1"/>
  <c r="B218" i="4" s="1"/>
  <c r="D218" i="4" s="1"/>
  <c r="C218" i="4" s="1"/>
  <c r="G218" i="4" l="1"/>
  <c r="F218" i="4"/>
  <c r="E218" i="4"/>
  <c r="H218" i="4" l="1"/>
  <c r="A219" i="4" s="1"/>
  <c r="B219" i="4" s="1"/>
  <c r="D219" i="4" s="1"/>
  <c r="C219" i="4" s="1"/>
  <c r="E219" i="4" l="1"/>
  <c r="G219" i="4"/>
  <c r="H219" i="4" s="1"/>
  <c r="A220" i="4" s="1"/>
  <c r="F219" i="4"/>
  <c r="B220" i="4" l="1"/>
  <c r="D220" i="4" s="1"/>
  <c r="C220" i="4" s="1"/>
  <c r="G220" i="4" l="1"/>
  <c r="E220" i="4"/>
  <c r="F220" i="4"/>
  <c r="H220" i="4" l="1"/>
  <c r="A221" i="4" s="1"/>
  <c r="B221" i="4" l="1"/>
  <c r="D221" i="4" s="1"/>
  <c r="C221" i="4" s="1"/>
  <c r="G221" i="4" l="1"/>
  <c r="F221" i="4"/>
  <c r="E221" i="4"/>
  <c r="H221" i="4" l="1"/>
  <c r="A222" i="4" s="1"/>
  <c r="B222" i="4" l="1"/>
  <c r="D222" i="4" s="1"/>
  <c r="D22" i="3" l="1"/>
  <c r="C222" i="4"/>
  <c r="F222" i="4" l="1"/>
  <c r="G222" i="4"/>
  <c r="H222" i="4" s="1"/>
  <c r="A223" i="4" s="1"/>
  <c r="E222" i="4"/>
  <c r="B22" i="3" s="1"/>
  <c r="A22" i="3" s="1"/>
  <c r="B223" i="4" l="1"/>
  <c r="D223" i="4" s="1"/>
  <c r="C223" i="4" s="1"/>
  <c r="G22" i="3"/>
  <c r="E22" i="3"/>
  <c r="C22" i="3"/>
  <c r="F223" i="4" l="1"/>
  <c r="E223" i="4"/>
  <c r="G223" i="4"/>
  <c r="H223" i="4" s="1"/>
  <c r="A224" i="4" s="1"/>
  <c r="B224" i="4" l="1"/>
  <c r="D224" i="4" s="1"/>
  <c r="C224" i="4" s="1"/>
  <c r="G224" i="4" l="1"/>
  <c r="F224" i="4"/>
  <c r="E224" i="4"/>
  <c r="H224" i="4" l="1"/>
  <c r="A225" i="4" s="1"/>
  <c r="B225" i="4" l="1"/>
  <c r="D225" i="4" s="1"/>
  <c r="C225" i="4" s="1"/>
  <c r="F225" i="4" l="1"/>
  <c r="G225" i="4"/>
  <c r="H225" i="4" s="1"/>
  <c r="A226" i="4" s="1"/>
  <c r="E225" i="4"/>
  <c r="B226" i="4" l="1"/>
  <c r="D226" i="4" s="1"/>
  <c r="C226" i="4" s="1"/>
  <c r="G226" i="4" l="1"/>
  <c r="F226" i="4"/>
  <c r="E226" i="4"/>
  <c r="H226" i="4" l="1"/>
  <c r="A227" i="4" s="1"/>
  <c r="B227" i="4" s="1"/>
  <c r="D227" i="4" s="1"/>
  <c r="C227" i="4" s="1"/>
  <c r="E227" i="4" l="1"/>
  <c r="G227" i="4"/>
  <c r="H227" i="4" s="1"/>
  <c r="A228" i="4" s="1"/>
  <c r="F227" i="4"/>
  <c r="B228" i="4" l="1"/>
  <c r="D228" i="4" s="1"/>
  <c r="C228" i="4" s="1"/>
  <c r="G228" i="4" l="1"/>
  <c r="E228" i="4"/>
  <c r="F228" i="4"/>
  <c r="H228" i="4" l="1"/>
  <c r="A229" i="4" s="1"/>
  <c r="B229" i="4" s="1"/>
  <c r="D229" i="4" s="1"/>
  <c r="C229" i="4" s="1"/>
  <c r="G229" i="4" l="1"/>
  <c r="F229" i="4"/>
  <c r="E229" i="4"/>
  <c r="H229" i="4" l="1"/>
  <c r="A230" i="4" s="1"/>
  <c r="B230" i="4" l="1"/>
  <c r="D230" i="4" s="1"/>
  <c r="C230" i="4" s="1"/>
  <c r="F230" i="4" l="1"/>
  <c r="E230" i="4"/>
  <c r="G230" i="4"/>
  <c r="H230" i="4" s="1"/>
  <c r="A231" i="4" s="1"/>
  <c r="B231" i="4" l="1"/>
  <c r="D231" i="4" s="1"/>
  <c r="C231" i="4" s="1"/>
  <c r="G231" i="4" l="1"/>
  <c r="F231" i="4"/>
  <c r="E231" i="4"/>
  <c r="H231" i="4" l="1"/>
  <c r="A232" i="4" s="1"/>
  <c r="B232" i="4" s="1"/>
  <c r="D232" i="4" s="1"/>
  <c r="C232" i="4" s="1"/>
  <c r="G232" i="4" l="1"/>
  <c r="E232" i="4"/>
  <c r="F232" i="4"/>
  <c r="H232" i="4" l="1"/>
  <c r="A233" i="4" s="1"/>
  <c r="B233" i="4" l="1"/>
  <c r="D233" i="4" s="1"/>
  <c r="C233" i="4" s="1"/>
  <c r="G233" i="4" l="1"/>
  <c r="F233" i="4"/>
  <c r="E233" i="4"/>
  <c r="H233" i="4" l="1"/>
  <c r="A234" i="4" s="1"/>
  <c r="B234" i="4" l="1"/>
  <c r="D234" i="4" s="1"/>
  <c r="D23" i="3" l="1"/>
  <c r="C234" i="4"/>
  <c r="G234" i="4" l="1"/>
  <c r="E234" i="4"/>
  <c r="B23" i="3" s="1"/>
  <c r="A23" i="3" s="1"/>
  <c r="F234" i="4"/>
  <c r="H234" i="4" l="1"/>
  <c r="A235" i="4" s="1"/>
  <c r="C23" i="3"/>
  <c r="E23" i="3"/>
  <c r="G23" i="3"/>
  <c r="B235" i="4"/>
  <c r="D235" i="4" s="1"/>
  <c r="C235" i="4" s="1"/>
  <c r="E235" i="4" s="1"/>
  <c r="F235" i="4" l="1"/>
  <c r="G235" i="4"/>
  <c r="H235" i="4" s="1"/>
  <c r="A236" i="4" s="1"/>
  <c r="B236" i="4" l="1"/>
  <c r="D236" i="4" s="1"/>
  <c r="C236" i="4" s="1"/>
  <c r="G236" i="4" s="1"/>
  <c r="F236" i="4" l="1"/>
  <c r="H236" i="4" s="1"/>
  <c r="A237" i="4" s="1"/>
  <c r="E236" i="4"/>
  <c r="B237" i="4" l="1"/>
  <c r="D237" i="4" s="1"/>
  <c r="C237" i="4" s="1"/>
  <c r="F237" i="4" l="1"/>
  <c r="G237" i="4"/>
  <c r="H237" i="4" s="1"/>
  <c r="A238" i="4" s="1"/>
  <c r="E237" i="4"/>
  <c r="B238" i="4" l="1"/>
  <c r="D238" i="4" s="1"/>
  <c r="C238" i="4" s="1"/>
  <c r="G238" i="4" l="1"/>
  <c r="E238" i="4"/>
  <c r="F238" i="4"/>
  <c r="H238" i="4" l="1"/>
  <c r="A239" i="4" s="1"/>
  <c r="B239" i="4" s="1"/>
  <c r="D239" i="4" s="1"/>
  <c r="C239" i="4" s="1"/>
  <c r="E239" i="4" l="1"/>
  <c r="G239" i="4"/>
  <c r="H239" i="4" s="1"/>
  <c r="A240" i="4" s="1"/>
  <c r="F239" i="4"/>
  <c r="B240" i="4" l="1"/>
  <c r="D240" i="4" s="1"/>
  <c r="C240" i="4" s="1"/>
  <c r="G240" i="4" l="1"/>
  <c r="F240" i="4"/>
  <c r="E240" i="4"/>
  <c r="H240" i="4" l="1"/>
  <c r="A241" i="4" s="1"/>
  <c r="B241" i="4" l="1"/>
  <c r="D241" i="4" s="1"/>
  <c r="C241" i="4" s="1"/>
  <c r="G241" i="4" l="1"/>
  <c r="E241" i="4"/>
  <c r="F241" i="4"/>
  <c r="H241" i="4" l="1"/>
  <c r="A242" i="4" s="1"/>
  <c r="B242" i="4" s="1"/>
  <c r="D242" i="4" l="1"/>
  <c r="C242" i="4" s="1"/>
  <c r="G242" i="4" s="1"/>
  <c r="F242" i="4" l="1"/>
  <c r="E242" i="4"/>
  <c r="H242" i="4"/>
  <c r="A243" i="4" s="1"/>
  <c r="B243" i="4" l="1"/>
  <c r="D243" i="4" s="1"/>
  <c r="C243" i="4" s="1"/>
  <c r="G243" i="4" s="1"/>
  <c r="E243" i="4" l="1"/>
  <c r="F243" i="4"/>
  <c r="H243" i="4" s="1"/>
  <c r="A244" i="4" s="1"/>
  <c r="B244" i="4" l="1"/>
  <c r="D244" i="4" s="1"/>
  <c r="C244" i="4" s="1"/>
  <c r="F244" i="4" l="1"/>
  <c r="G244" i="4"/>
  <c r="H244" i="4" s="1"/>
  <c r="A245" i="4" s="1"/>
  <c r="E244" i="4"/>
  <c r="B245" i="4" l="1"/>
  <c r="D245" i="4" s="1"/>
  <c r="C245" i="4" s="1"/>
  <c r="G245" i="4" s="1"/>
  <c r="E245" i="4" l="1"/>
  <c r="F245" i="4"/>
  <c r="H245" i="4" s="1"/>
  <c r="A246" i="4" s="1"/>
  <c r="B246" i="4" l="1"/>
  <c r="D246" i="4" s="1"/>
  <c r="D24" i="3" l="1"/>
  <c r="C246" i="4"/>
  <c r="G246" i="4" l="1"/>
  <c r="E246" i="4"/>
  <c r="B24" i="3" s="1"/>
  <c r="A24" i="3" s="1"/>
  <c r="F246" i="4"/>
  <c r="H246" i="4" l="1"/>
  <c r="A247" i="4" s="1"/>
  <c r="G24" i="3"/>
  <c r="E24" i="3"/>
  <c r="C24" i="3"/>
  <c r="B247" i="4"/>
  <c r="D247" i="4" s="1"/>
  <c r="C247" i="4" s="1"/>
  <c r="E247" i="4" l="1"/>
  <c r="G247" i="4"/>
  <c r="H247" i="4" s="1"/>
  <c r="A248" i="4" s="1"/>
  <c r="F247" i="4"/>
  <c r="B248" i="4" l="1"/>
  <c r="D248" i="4" s="1"/>
  <c r="C248" i="4" s="1"/>
  <c r="F248" i="4" l="1"/>
  <c r="G248" i="4"/>
  <c r="E248" i="4"/>
  <c r="H248" i="4" l="1"/>
  <c r="A249" i="4" s="1"/>
  <c r="B249" i="4" s="1"/>
  <c r="D249" i="4" s="1"/>
  <c r="C249" i="4" s="1"/>
  <c r="E249" i="4" s="1"/>
  <c r="F249" i="4" l="1"/>
  <c r="G249" i="4"/>
  <c r="H249" i="4" s="1"/>
  <c r="A250" i="4" s="1"/>
  <c r="B250" i="4" s="1"/>
  <c r="D250" i="4" s="1"/>
  <c r="C250" i="4" s="1"/>
  <c r="F250" i="4" l="1"/>
  <c r="G250" i="4"/>
  <c r="H250" i="4" s="1"/>
  <c r="A251" i="4" s="1"/>
  <c r="E250" i="4"/>
  <c r="B251" i="4" l="1"/>
  <c r="D251" i="4" s="1"/>
  <c r="C251" i="4" s="1"/>
  <c r="G251" i="4" l="1"/>
  <c r="F251" i="4"/>
  <c r="E251" i="4"/>
  <c r="H251" i="4" l="1"/>
  <c r="A252" i="4" s="1"/>
  <c r="B252" i="4" l="1"/>
  <c r="D252" i="4" s="1"/>
  <c r="C252" i="4" s="1"/>
  <c r="G252" i="4" l="1"/>
  <c r="E252" i="4"/>
  <c r="F252" i="4"/>
  <c r="H252" i="4" l="1"/>
  <c r="A253" i="4" s="1"/>
  <c r="B253" i="4" s="1"/>
  <c r="D253" i="4" l="1"/>
  <c r="C253" i="4" s="1"/>
  <c r="F253" i="4" s="1"/>
  <c r="E253" i="4" l="1"/>
  <c r="G253" i="4"/>
  <c r="H253" i="4" s="1"/>
  <c r="A254" i="4" s="1"/>
  <c r="B254" i="4" l="1"/>
  <c r="D254" i="4" s="1"/>
  <c r="C254" i="4" s="1"/>
  <c r="F254" i="4" l="1"/>
  <c r="G254" i="4"/>
  <c r="H254" i="4" s="1"/>
  <c r="A255" i="4" s="1"/>
  <c r="E254" i="4"/>
  <c r="B255" i="4" l="1"/>
  <c r="D255" i="4" s="1"/>
  <c r="C255" i="4" s="1"/>
  <c r="G255" i="4" l="1"/>
  <c r="E255" i="4"/>
  <c r="F255" i="4"/>
  <c r="H255" i="4" l="1"/>
  <c r="A256" i="4" s="1"/>
  <c r="B256" i="4" s="1"/>
  <c r="D256" i="4" s="1"/>
  <c r="C256" i="4" s="1"/>
  <c r="G256" i="4" l="1"/>
  <c r="E256" i="4"/>
  <c r="F256" i="4"/>
  <c r="H256" i="4" l="1"/>
  <c r="A257" i="4" s="1"/>
  <c r="B257" i="4" l="1"/>
  <c r="D257" i="4" s="1"/>
  <c r="C257" i="4" s="1"/>
  <c r="G257" i="4" l="1"/>
  <c r="E257" i="4"/>
  <c r="F257" i="4"/>
  <c r="H257" i="4" l="1"/>
  <c r="A258" i="4" s="1"/>
  <c r="B258" i="4" l="1"/>
  <c r="D258" i="4" s="1"/>
  <c r="D25" i="3" l="1"/>
  <c r="C258" i="4"/>
  <c r="G258" i="4" l="1"/>
  <c r="F258" i="4"/>
  <c r="E258" i="4"/>
  <c r="B25" i="3" s="1"/>
  <c r="A25" i="3" s="1"/>
  <c r="G25" i="3" l="1"/>
  <c r="E25" i="3"/>
  <c r="C25" i="3"/>
  <c r="H258" i="4"/>
  <c r="A259" i="4" s="1"/>
  <c r="B259" i="4" l="1"/>
  <c r="D259" i="4" s="1"/>
  <c r="C259" i="4" s="1"/>
  <c r="G259" i="4" l="1"/>
  <c r="F259" i="4"/>
  <c r="E259" i="4"/>
  <c r="H259" i="4" l="1"/>
  <c r="A260" i="4" s="1"/>
  <c r="B260" i="4" s="1"/>
  <c r="D260" i="4" s="1"/>
  <c r="C260" i="4" s="1"/>
  <c r="F260" i="4" l="1"/>
  <c r="E260" i="4"/>
  <c r="G260" i="4"/>
  <c r="H260" i="4" l="1"/>
  <c r="A261" i="4" s="1"/>
  <c r="B261" i="4" l="1"/>
  <c r="D261" i="4" s="1"/>
  <c r="C261" i="4" s="1"/>
  <c r="G261" i="4" l="1"/>
  <c r="F261" i="4"/>
  <c r="E261" i="4"/>
  <c r="H261" i="4" l="1"/>
  <c r="A262" i="4" s="1"/>
  <c r="B262" i="4" l="1"/>
  <c r="D262" i="4" s="1"/>
  <c r="C262" i="4" s="1"/>
  <c r="F262" i="4" l="1"/>
  <c r="G262" i="4"/>
  <c r="H262" i="4" s="1"/>
  <c r="A263" i="4" s="1"/>
  <c r="E262" i="4"/>
  <c r="B263" i="4" l="1"/>
  <c r="D263" i="4" s="1"/>
  <c r="C263" i="4" s="1"/>
  <c r="G263" i="4" l="1"/>
  <c r="F263" i="4"/>
  <c r="E263" i="4"/>
  <c r="H263" i="4" l="1"/>
  <c r="A264" i="4" s="1"/>
  <c r="B264" i="4" l="1"/>
  <c r="D264" i="4" s="1"/>
  <c r="C264" i="4" s="1"/>
  <c r="G264" i="4" l="1"/>
  <c r="F264" i="4"/>
  <c r="E264" i="4"/>
  <c r="H264" i="4" l="1"/>
  <c r="A265" i="4" s="1"/>
  <c r="B265" i="4" l="1"/>
  <c r="D265" i="4" s="1"/>
  <c r="C265" i="4" s="1"/>
  <c r="G265" i="4" l="1"/>
  <c r="E265" i="4"/>
  <c r="F265" i="4"/>
  <c r="H265" i="4" l="1"/>
  <c r="A266" i="4" s="1"/>
  <c r="B266" i="4" l="1"/>
  <c r="D266" i="4" s="1"/>
  <c r="C266" i="4" s="1"/>
  <c r="G266" i="4" l="1"/>
  <c r="F266" i="4"/>
  <c r="E266" i="4"/>
  <c r="H266" i="4" l="1"/>
  <c r="A267" i="4" s="1"/>
  <c r="B267" i="4" l="1"/>
  <c r="D267" i="4" s="1"/>
  <c r="C267" i="4" s="1"/>
  <c r="G267" i="4" l="1"/>
  <c r="H267" i="4" s="1"/>
  <c r="A268" i="4" s="1"/>
  <c r="F267" i="4"/>
  <c r="E267" i="4"/>
  <c r="B268" i="4" l="1"/>
  <c r="D268" i="4" s="1"/>
  <c r="C268" i="4" s="1"/>
  <c r="G268" i="4" l="1"/>
  <c r="F268" i="4"/>
  <c r="E268" i="4"/>
  <c r="H268" i="4" l="1"/>
  <c r="A269" i="4" s="1"/>
  <c r="B269" i="4" s="1"/>
  <c r="D269" i="4" s="1"/>
  <c r="C269" i="4" s="1"/>
  <c r="G269" i="4" l="1"/>
  <c r="E269" i="4"/>
  <c r="F269" i="4"/>
  <c r="H269" i="4" l="1"/>
  <c r="A270" i="4" s="1"/>
  <c r="B270" i="4" l="1"/>
  <c r="D270" i="4" s="1"/>
  <c r="D26" i="3" l="1"/>
  <c r="C270" i="4"/>
  <c r="F270" i="4" l="1"/>
  <c r="E270" i="4"/>
  <c r="B26" i="3" s="1"/>
  <c r="A26" i="3" s="1"/>
  <c r="G270" i="4"/>
  <c r="H270" i="4" s="1"/>
  <c r="A271" i="4" s="1"/>
  <c r="E26" i="3" l="1"/>
  <c r="C26" i="3"/>
  <c r="G26" i="3"/>
  <c r="B271" i="4"/>
  <c r="D271" i="4" s="1"/>
  <c r="C271" i="4" s="1"/>
  <c r="G271" i="4" l="1"/>
  <c r="F271" i="4"/>
  <c r="E271" i="4"/>
  <c r="H271" i="4" l="1"/>
  <c r="A272" i="4" s="1"/>
  <c r="B272" i="4" s="1"/>
  <c r="D272" i="4" s="1"/>
  <c r="C272" i="4" s="1"/>
  <c r="G272" i="4" l="1"/>
  <c r="F272" i="4"/>
  <c r="E272" i="4"/>
  <c r="H272" i="4" l="1"/>
  <c r="A273" i="4" s="1"/>
  <c r="B273" i="4" l="1"/>
  <c r="D273" i="4" s="1"/>
  <c r="C273" i="4" s="1"/>
  <c r="G273" i="4" l="1"/>
  <c r="E273" i="4"/>
  <c r="F273" i="4"/>
  <c r="H273" i="4" l="1"/>
  <c r="A274" i="4" s="1"/>
  <c r="B274" i="4" l="1"/>
  <c r="D274" i="4" s="1"/>
  <c r="C274" i="4" s="1"/>
  <c r="G274" i="4" l="1"/>
  <c r="F274" i="4"/>
  <c r="E274" i="4"/>
  <c r="H274" i="4" l="1"/>
  <c r="A275" i="4" s="1"/>
  <c r="B275" i="4" s="1"/>
  <c r="D275" i="4" s="1"/>
  <c r="C275" i="4" s="1"/>
  <c r="F275" i="4" l="1"/>
  <c r="E275" i="4"/>
  <c r="G275" i="4"/>
  <c r="H275" i="4" s="1"/>
  <c r="A276" i="4" s="1"/>
  <c r="B276" i="4" l="1"/>
  <c r="D276" i="4" s="1"/>
  <c r="C276" i="4" s="1"/>
  <c r="G276" i="4" l="1"/>
  <c r="F276" i="4"/>
  <c r="E276" i="4"/>
  <c r="H276" i="4" l="1"/>
  <c r="A277" i="4" s="1"/>
  <c r="B277" i="4" l="1"/>
  <c r="D277" i="4" s="1"/>
  <c r="C277" i="4" s="1"/>
  <c r="G277" i="4" l="1"/>
  <c r="F277" i="4"/>
  <c r="E277" i="4"/>
  <c r="H277" i="4" l="1"/>
  <c r="A278" i="4" s="1"/>
  <c r="B278" i="4" s="1"/>
  <c r="D278" i="4" s="1"/>
  <c r="C278" i="4" s="1"/>
  <c r="F278" i="4" l="1"/>
  <c r="G278" i="4"/>
  <c r="H278" i="4" s="1"/>
  <c r="A279" i="4" s="1"/>
  <c r="E278" i="4"/>
  <c r="B279" i="4" l="1"/>
  <c r="D279" i="4" s="1"/>
  <c r="C279" i="4" s="1"/>
  <c r="G279" i="4" l="1"/>
  <c r="F279" i="4"/>
  <c r="E279" i="4"/>
  <c r="H279" i="4" l="1"/>
  <c r="A280" i="4" s="1"/>
  <c r="B280" i="4" l="1"/>
  <c r="D280" i="4" s="1"/>
  <c r="C280" i="4" s="1"/>
  <c r="F280" i="4" s="1"/>
  <c r="G280" i="4" l="1"/>
  <c r="H280" i="4" s="1"/>
  <c r="A281" i="4" s="1"/>
  <c r="E280" i="4"/>
  <c r="B281" i="4" l="1"/>
  <c r="D281" i="4" s="1"/>
  <c r="C281" i="4" s="1"/>
  <c r="G281" i="4" l="1"/>
  <c r="E281" i="4"/>
  <c r="F281" i="4"/>
  <c r="H281" i="4" l="1"/>
  <c r="A282" i="4" s="1"/>
  <c r="B282" i="4" s="1"/>
  <c r="D282" i="4" s="1"/>
  <c r="D27" i="3" l="1"/>
  <c r="C282" i="4"/>
  <c r="F282" i="4" l="1"/>
  <c r="G282" i="4"/>
  <c r="H282" i="4" s="1"/>
  <c r="A283" i="4" s="1"/>
  <c r="E282" i="4"/>
  <c r="B27" i="3" s="1"/>
  <c r="A27" i="3" s="1"/>
  <c r="B283" i="4" l="1"/>
  <c r="D283" i="4" s="1"/>
  <c r="C283" i="4" s="1"/>
  <c r="C27" i="3"/>
  <c r="G27" i="3"/>
  <c r="E27" i="3"/>
  <c r="F283" i="4" l="1"/>
  <c r="G283" i="4"/>
  <c r="H283" i="4" s="1"/>
  <c r="A284" i="4" s="1"/>
  <c r="E283" i="4"/>
  <c r="B284" i="4" l="1"/>
  <c r="D284" i="4" s="1"/>
  <c r="C284" i="4" s="1"/>
  <c r="F284" i="4" l="1"/>
  <c r="E284" i="4"/>
  <c r="G284" i="4"/>
  <c r="H284" i="4" s="1"/>
  <c r="A285" i="4" s="1"/>
  <c r="B285" i="4" l="1"/>
  <c r="D285" i="4" s="1"/>
  <c r="C285" i="4" s="1"/>
  <c r="E285" i="4" l="1"/>
  <c r="G285" i="4"/>
  <c r="H285" i="4" s="1"/>
  <c r="A286" i="4" s="1"/>
  <c r="F285" i="4"/>
  <c r="B286" i="4" l="1"/>
  <c r="D286" i="4" s="1"/>
  <c r="C286" i="4" s="1"/>
  <c r="G286" i="4" l="1"/>
  <c r="E286" i="4"/>
  <c r="F286" i="4"/>
  <c r="H286" i="4" l="1"/>
  <c r="A287" i="4" s="1"/>
  <c r="B287" i="4" s="1"/>
  <c r="D287" i="4" s="1"/>
  <c r="C287" i="4" s="1"/>
  <c r="E287" i="4" l="1"/>
  <c r="G287" i="4"/>
  <c r="F287" i="4"/>
  <c r="H287" i="4" l="1"/>
  <c r="A288" i="4" s="1"/>
  <c r="B288" i="4" l="1"/>
  <c r="D288" i="4" s="1"/>
  <c r="C288" i="4" s="1"/>
  <c r="G288" i="4" l="1"/>
  <c r="F288" i="4"/>
  <c r="E288" i="4"/>
  <c r="H288" i="4" l="1"/>
  <c r="A289" i="4" s="1"/>
  <c r="B289" i="4" l="1"/>
  <c r="D289" i="4" s="1"/>
  <c r="C289" i="4" s="1"/>
  <c r="G289" i="4" l="1"/>
  <c r="E289" i="4"/>
  <c r="F289" i="4"/>
  <c r="H289" i="4" l="1"/>
  <c r="A290" i="4" s="1"/>
  <c r="B290" i="4" s="1"/>
  <c r="D290" i="4" s="1"/>
  <c r="C290" i="4" s="1"/>
  <c r="G290" i="4" l="1"/>
  <c r="E290" i="4"/>
  <c r="F290" i="4"/>
  <c r="H290" i="4" l="1"/>
  <c r="A291" i="4" s="1"/>
  <c r="B291" i="4" s="1"/>
  <c r="D291" i="4" s="1"/>
  <c r="C291" i="4" s="1"/>
  <c r="G291" i="4" l="1"/>
  <c r="F291" i="4"/>
  <c r="E291" i="4"/>
  <c r="H291" i="4" l="1"/>
  <c r="A292" i="4" s="1"/>
  <c r="B292" i="4" s="1"/>
  <c r="D292" i="4" s="1"/>
  <c r="C292" i="4" s="1"/>
  <c r="G292" i="4" l="1"/>
  <c r="F292" i="4"/>
  <c r="E292" i="4"/>
  <c r="H292" i="4" l="1"/>
  <c r="A293" i="4" s="1"/>
  <c r="B293" i="4" l="1"/>
  <c r="D293" i="4" s="1"/>
  <c r="C293" i="4" s="1"/>
  <c r="G293" i="4" l="1"/>
  <c r="F293" i="4"/>
  <c r="E293" i="4"/>
  <c r="H293" i="4" l="1"/>
  <c r="A294" i="4" s="1"/>
  <c r="B294" i="4" l="1"/>
  <c r="D294" i="4" s="1"/>
  <c r="D28" i="3" l="1"/>
  <c r="C294" i="4"/>
  <c r="G294" i="4" l="1"/>
  <c r="E294" i="4"/>
  <c r="B28" i="3" s="1"/>
  <c r="A28" i="3" s="1"/>
  <c r="F294" i="4"/>
  <c r="E28" i="3" l="1"/>
  <c r="C28" i="3"/>
  <c r="H294" i="4"/>
  <c r="A295" i="4" s="1"/>
  <c r="B295" i="4" l="1"/>
  <c r="D295" i="4" s="1"/>
  <c r="C295" i="4" s="1"/>
  <c r="G28" i="3"/>
  <c r="F295" i="4" l="1"/>
  <c r="G295" i="4"/>
  <c r="H295" i="4" s="1"/>
  <c r="A296" i="4" s="1"/>
  <c r="E295" i="4"/>
  <c r="B296" i="4" l="1"/>
  <c r="D296" i="4" s="1"/>
  <c r="C296" i="4" s="1"/>
  <c r="G296" i="4" l="1"/>
  <c r="E296" i="4"/>
  <c r="F296" i="4"/>
  <c r="H296" i="4" l="1"/>
  <c r="A297" i="4" s="1"/>
  <c r="B297" i="4" l="1"/>
  <c r="D297" i="4" s="1"/>
  <c r="C297" i="4" s="1"/>
  <c r="G297" i="4" l="1"/>
  <c r="E297" i="4"/>
  <c r="F297" i="4"/>
  <c r="H297" i="4" l="1"/>
  <c r="A298" i="4" s="1"/>
  <c r="B298" i="4" l="1"/>
  <c r="D298" i="4" s="1"/>
  <c r="C298" i="4" s="1"/>
  <c r="G298" i="4" l="1"/>
  <c r="F298" i="4"/>
  <c r="E298" i="4"/>
  <c r="H298" i="4" l="1"/>
  <c r="A299" i="4" s="1"/>
  <c r="B299" i="4" l="1"/>
  <c r="D299" i="4" s="1"/>
  <c r="C299" i="4" s="1"/>
  <c r="G299" i="4" s="1"/>
  <c r="E299" i="4" l="1"/>
  <c r="F299" i="4"/>
  <c r="H299" i="4" s="1"/>
  <c r="A300" i="4" s="1"/>
  <c r="B300" i="4" l="1"/>
  <c r="D300" i="4" s="1"/>
  <c r="C300" i="4" s="1"/>
  <c r="G300" i="4" l="1"/>
  <c r="F300" i="4"/>
  <c r="E300" i="4"/>
  <c r="H300" i="4" l="1"/>
  <c r="A301" i="4" s="1"/>
  <c r="B301" i="4" s="1"/>
  <c r="D301" i="4" s="1"/>
  <c r="C301" i="4" s="1"/>
  <c r="G301" i="4" l="1"/>
  <c r="E301" i="4"/>
  <c r="F301" i="4"/>
  <c r="H301" i="4" l="1"/>
  <c r="A302" i="4" s="1"/>
  <c r="B302" i="4" l="1"/>
  <c r="D302" i="4" s="1"/>
  <c r="C302" i="4" s="1"/>
  <c r="F302" i="4" l="1"/>
  <c r="G302" i="4"/>
  <c r="H302" i="4" s="1"/>
  <c r="A303" i="4" s="1"/>
  <c r="E302" i="4"/>
  <c r="B303" i="4" l="1"/>
  <c r="D303" i="4" s="1"/>
  <c r="C303" i="4" s="1"/>
  <c r="F303" i="4" l="1"/>
  <c r="G303" i="4"/>
  <c r="H303" i="4" s="1"/>
  <c r="A304" i="4" s="1"/>
  <c r="E303" i="4"/>
  <c r="B304" i="4" l="1"/>
  <c r="D304" i="4" s="1"/>
  <c r="C304" i="4" s="1"/>
  <c r="G304" i="4" l="1"/>
  <c r="F304" i="4"/>
  <c r="E304" i="4"/>
  <c r="H304" i="4" l="1"/>
  <c r="A305" i="4" s="1"/>
  <c r="B305" i="4" l="1"/>
  <c r="D305" i="4" s="1"/>
  <c r="C305" i="4" s="1"/>
  <c r="G305" i="4" l="1"/>
  <c r="E305" i="4"/>
  <c r="F305" i="4"/>
  <c r="H305" i="4" l="1"/>
  <c r="A306" i="4" s="1"/>
  <c r="B306" i="4" l="1"/>
  <c r="D306" i="4" s="1"/>
  <c r="D29" i="3" l="1"/>
  <c r="C306" i="4"/>
  <c r="G306" i="4" l="1"/>
  <c r="H306" i="4" s="1"/>
  <c r="A307" i="4" s="1"/>
  <c r="F306" i="4"/>
  <c r="E306" i="4"/>
  <c r="B29" i="3" s="1"/>
  <c r="A29" i="3" s="1"/>
  <c r="C29" i="3" l="1"/>
  <c r="G29" i="3"/>
  <c r="E29" i="3"/>
  <c r="B307" i="4"/>
  <c r="D307" i="4" s="1"/>
  <c r="C307" i="4" s="1"/>
  <c r="E307" i="4" l="1"/>
  <c r="G307" i="4"/>
  <c r="H307" i="4" s="1"/>
  <c r="A308" i="4" s="1"/>
  <c r="F307" i="4"/>
  <c r="B308" i="4" l="1"/>
  <c r="D308" i="4" s="1"/>
  <c r="C308" i="4" s="1"/>
  <c r="G308" i="4" l="1"/>
  <c r="F308" i="4"/>
  <c r="E308" i="4"/>
  <c r="H308" i="4" l="1"/>
  <c r="A309" i="4" s="1"/>
  <c r="B309" i="4" s="1"/>
  <c r="D309" i="4" s="1"/>
  <c r="C309" i="4" s="1"/>
  <c r="G309" i="4" l="1"/>
  <c r="F309" i="4"/>
  <c r="E309" i="4"/>
  <c r="H309" i="4" l="1"/>
  <c r="A310" i="4" s="1"/>
  <c r="B310" i="4" s="1"/>
  <c r="D310" i="4" s="1"/>
  <c r="C310" i="4" s="1"/>
  <c r="F310" i="4" l="1"/>
  <c r="E310" i="4"/>
  <c r="G310" i="4"/>
  <c r="H310" i="4" s="1"/>
  <c r="A311" i="4" s="1"/>
  <c r="B311" i="4" l="1"/>
  <c r="D311" i="4" s="1"/>
  <c r="C311" i="4" s="1"/>
  <c r="G311" i="4" l="1"/>
  <c r="F311" i="4"/>
  <c r="E311" i="4"/>
  <c r="H311" i="4" l="1"/>
  <c r="A312" i="4" s="1"/>
  <c r="B312" i="4" l="1"/>
  <c r="D312" i="4" s="1"/>
  <c r="C312" i="4" s="1"/>
  <c r="G312" i="4" l="1"/>
  <c r="F312" i="4"/>
  <c r="E312" i="4"/>
  <c r="H312" i="4" l="1"/>
  <c r="A313" i="4" s="1"/>
  <c r="B313" i="4" l="1"/>
  <c r="D313" i="4" s="1"/>
  <c r="C313" i="4" s="1"/>
  <c r="G313" i="4" l="1"/>
  <c r="E313" i="4"/>
  <c r="F313" i="4"/>
  <c r="H313" i="4" l="1"/>
  <c r="A314" i="4" s="1"/>
  <c r="B314" i="4" l="1"/>
  <c r="D314" i="4" s="1"/>
  <c r="C314" i="4" s="1"/>
  <c r="F314" i="4" l="1"/>
  <c r="G314" i="4"/>
  <c r="H314" i="4" s="1"/>
  <c r="A315" i="4" s="1"/>
  <c r="E314" i="4"/>
  <c r="B315" i="4" l="1"/>
  <c r="D315" i="4" s="1"/>
  <c r="C315" i="4" s="1"/>
  <c r="G315" i="4" l="1"/>
  <c r="F315" i="4"/>
  <c r="E315" i="4"/>
  <c r="H315" i="4" l="1"/>
  <c r="A316" i="4" s="1"/>
  <c r="B316" i="4" l="1"/>
  <c r="D316" i="4" s="1"/>
  <c r="C316" i="4" s="1"/>
  <c r="E316" i="4" l="1"/>
  <c r="G316" i="4"/>
  <c r="H316" i="4" s="1"/>
  <c r="A317" i="4" s="1"/>
  <c r="F316" i="4"/>
  <c r="B317" i="4" l="1"/>
  <c r="D317" i="4" s="1"/>
  <c r="C317" i="4" s="1"/>
  <c r="E317" i="4" l="1"/>
  <c r="G317" i="4"/>
  <c r="H317" i="4" s="1"/>
  <c r="A318" i="4" s="1"/>
  <c r="F317" i="4"/>
  <c r="B318" i="4" l="1"/>
  <c r="D318" i="4" s="1"/>
  <c r="D30" i="3" l="1"/>
  <c r="C318" i="4"/>
  <c r="E318" i="4" l="1"/>
  <c r="B30" i="3" s="1"/>
  <c r="A30" i="3" s="1"/>
  <c r="F318" i="4"/>
  <c r="G318" i="4"/>
  <c r="H318" i="4" s="1"/>
  <c r="A319" i="4" s="1"/>
  <c r="B319" i="4" l="1"/>
  <c r="D319" i="4" s="1"/>
  <c r="C319" i="4" s="1"/>
  <c r="G30" i="3"/>
  <c r="C30" i="3"/>
  <c r="E30" i="3"/>
  <c r="F319" i="4" l="1"/>
  <c r="G319" i="4"/>
  <c r="H319" i="4" s="1"/>
  <c r="A320" i="4" s="1"/>
  <c r="E319" i="4"/>
  <c r="B320" i="4" l="1"/>
  <c r="D320" i="4" s="1"/>
  <c r="C320" i="4" s="1"/>
  <c r="F320" i="4" l="1"/>
  <c r="E320" i="4"/>
  <c r="G320" i="4"/>
  <c r="H320" i="4" l="1"/>
  <c r="A321" i="4" s="1"/>
  <c r="B321" i="4" l="1"/>
  <c r="D321" i="4" s="1"/>
  <c r="C321" i="4" s="1"/>
  <c r="F321" i="4" l="1"/>
  <c r="G321" i="4"/>
  <c r="H321" i="4" s="1"/>
  <c r="A322" i="4" s="1"/>
  <c r="E321" i="4"/>
  <c r="B322" i="4" l="1"/>
  <c r="D322" i="4" s="1"/>
  <c r="C322" i="4" s="1"/>
  <c r="G322" i="4" l="1"/>
  <c r="F322" i="4"/>
  <c r="E322" i="4"/>
  <c r="H322" i="4" l="1"/>
  <c r="A323" i="4" s="1"/>
  <c r="B323" i="4" l="1"/>
  <c r="D323" i="4" s="1"/>
  <c r="C323" i="4" s="1"/>
  <c r="E323" i="4" l="1"/>
  <c r="G323" i="4"/>
  <c r="F323" i="4"/>
  <c r="H323" i="4" l="1"/>
  <c r="A324" i="4" s="1"/>
  <c r="B324" i="4" l="1"/>
  <c r="D324" i="4" s="1"/>
  <c r="C324" i="4" s="1"/>
  <c r="G324" i="4" l="1"/>
  <c r="F324" i="4"/>
  <c r="E324" i="4"/>
  <c r="H324" i="4" l="1"/>
  <c r="A325" i="4" s="1"/>
  <c r="B325" i="4" l="1"/>
  <c r="D325" i="4" s="1"/>
  <c r="C325" i="4" s="1"/>
  <c r="G325" i="4" l="1"/>
  <c r="F325" i="4"/>
  <c r="E325" i="4"/>
  <c r="H325" i="4" l="1"/>
  <c r="A326" i="4" s="1"/>
  <c r="B326" i="4" l="1"/>
  <c r="D326" i="4" s="1"/>
  <c r="C326" i="4" s="1"/>
  <c r="G326" i="4" l="1"/>
  <c r="E326" i="4"/>
  <c r="F326" i="4"/>
  <c r="H326" i="4" l="1"/>
  <c r="A327" i="4" s="1"/>
  <c r="B327" i="4" s="1"/>
  <c r="D327" i="4" s="1"/>
  <c r="C327" i="4" s="1"/>
  <c r="E327" i="4" l="1"/>
  <c r="G327" i="4"/>
  <c r="H327" i="4" s="1"/>
  <c r="A328" i="4" s="1"/>
  <c r="F327" i="4"/>
  <c r="B328" i="4" l="1"/>
  <c r="D328" i="4" s="1"/>
  <c r="C328" i="4" s="1"/>
  <c r="G328" i="4" l="1"/>
  <c r="F328" i="4"/>
  <c r="E328" i="4"/>
  <c r="H328" i="4" l="1"/>
  <c r="A329" i="4" s="1"/>
  <c r="B329" i="4" l="1"/>
  <c r="D329" i="4" s="1"/>
  <c r="C329" i="4" s="1"/>
  <c r="G329" i="4" l="1"/>
  <c r="E329" i="4"/>
  <c r="F329" i="4"/>
  <c r="H329" i="4" l="1"/>
  <c r="A330" i="4" s="1"/>
  <c r="B330" i="4" l="1"/>
  <c r="D330" i="4" s="1"/>
  <c r="D31" i="3" l="1"/>
  <c r="C330" i="4"/>
  <c r="G330" i="4" l="1"/>
  <c r="F330" i="4"/>
  <c r="E330" i="4"/>
  <c r="B31" i="3" s="1"/>
  <c r="A31" i="3" s="1"/>
  <c r="E31" i="3" l="1"/>
  <c r="C31" i="3"/>
  <c r="H330" i="4"/>
  <c r="A331" i="4" s="1"/>
  <c r="G31" i="3" l="1"/>
  <c r="B331" i="4"/>
  <c r="D331" i="4" s="1"/>
  <c r="C331" i="4" s="1"/>
  <c r="G331" i="4" l="1"/>
  <c r="F331" i="4"/>
  <c r="E331" i="4"/>
  <c r="H331" i="4" l="1"/>
  <c r="A332" i="4" s="1"/>
  <c r="B332" i="4" s="1"/>
  <c r="D332" i="4" s="1"/>
  <c r="C332" i="4" s="1"/>
  <c r="G332" i="4" l="1"/>
  <c r="E332" i="4"/>
  <c r="F332" i="4"/>
  <c r="H332" i="4" l="1"/>
  <c r="A333" i="4" s="1"/>
  <c r="B333" i="4" s="1"/>
  <c r="D333" i="4" s="1"/>
  <c r="C333" i="4" s="1"/>
  <c r="G333" i="4" l="1"/>
  <c r="F333" i="4"/>
  <c r="E333" i="4"/>
  <c r="H333" i="4" l="1"/>
  <c r="A334" i="4" s="1"/>
  <c r="B334" i="4" l="1"/>
  <c r="D334" i="4" s="1"/>
  <c r="C334" i="4" s="1"/>
  <c r="F334" i="4" l="1"/>
  <c r="G334" i="4"/>
  <c r="H334" i="4" s="1"/>
  <c r="A335" i="4" s="1"/>
  <c r="E334" i="4"/>
  <c r="B335" i="4" l="1"/>
  <c r="D335" i="4" s="1"/>
  <c r="C335" i="4" s="1"/>
  <c r="G335" i="4" l="1"/>
  <c r="F335" i="4"/>
  <c r="E335" i="4"/>
  <c r="H335" i="4" l="1"/>
  <c r="A336" i="4" s="1"/>
  <c r="B336" i="4" l="1"/>
  <c r="D336" i="4" s="1"/>
  <c r="C336" i="4" s="1"/>
  <c r="G336" i="4" l="1"/>
  <c r="E336" i="4"/>
  <c r="F336" i="4"/>
  <c r="H336" i="4" l="1"/>
  <c r="A337" i="4" s="1"/>
  <c r="B337" i="4" l="1"/>
  <c r="D337" i="4" s="1"/>
  <c r="C337" i="4" s="1"/>
  <c r="F337" i="4" l="1"/>
  <c r="G337" i="4"/>
  <c r="E337" i="4"/>
  <c r="H337" i="4" l="1"/>
  <c r="A338" i="4" s="1"/>
  <c r="B338" i="4" l="1"/>
  <c r="D338" i="4" s="1"/>
  <c r="C338" i="4" s="1"/>
  <c r="E338" i="4" l="1"/>
  <c r="G338" i="4"/>
  <c r="H338" i="4" s="1"/>
  <c r="A339" i="4" s="1"/>
  <c r="F338" i="4"/>
  <c r="B339" i="4" l="1"/>
  <c r="D339" i="4" s="1"/>
  <c r="C339" i="4" s="1"/>
  <c r="G339" i="4" l="1"/>
  <c r="F339" i="4"/>
  <c r="E339" i="4"/>
  <c r="H339" i="4" l="1"/>
  <c r="A340" i="4" s="1"/>
  <c r="B340" i="4" s="1"/>
  <c r="D340" i="4" s="1"/>
  <c r="C340" i="4" s="1"/>
  <c r="G340" i="4" l="1"/>
  <c r="F340" i="4"/>
  <c r="E340" i="4"/>
  <c r="H340" i="4" l="1"/>
  <c r="A341" i="4" s="1"/>
  <c r="B341" i="4" s="1"/>
  <c r="D341" i="4" s="1"/>
  <c r="C341" i="4" s="1"/>
  <c r="G341" i="4" l="1"/>
  <c r="E341" i="4"/>
  <c r="F341" i="4"/>
  <c r="H341" i="4" l="1"/>
  <c r="A342" i="4" s="1"/>
  <c r="B342" i="4"/>
  <c r="D342" i="4" s="1"/>
  <c r="D32" i="3" l="1"/>
  <c r="C342" i="4"/>
  <c r="F342" i="4" l="1"/>
  <c r="G342" i="4"/>
  <c r="H342" i="4" s="1"/>
  <c r="A343" i="4" s="1"/>
  <c r="E342" i="4"/>
  <c r="B32" i="3" s="1"/>
  <c r="A32" i="3" s="1"/>
  <c r="B343" i="4" l="1"/>
  <c r="D343" i="4" s="1"/>
  <c r="C343" i="4" s="1"/>
  <c r="G32" i="3"/>
  <c r="E32" i="3"/>
  <c r="C32" i="3"/>
  <c r="G343" i="4" l="1"/>
  <c r="F343" i="4"/>
  <c r="E343" i="4"/>
  <c r="H343" i="4" l="1"/>
  <c r="A344" i="4" s="1"/>
  <c r="B344" i="4" l="1"/>
  <c r="D344" i="4" s="1"/>
  <c r="C344" i="4" s="1"/>
  <c r="G344" i="4" l="1"/>
  <c r="E344" i="4"/>
  <c r="F344" i="4"/>
  <c r="H344" i="4" l="1"/>
  <c r="A345" i="4" s="1"/>
  <c r="B345" i="4" l="1"/>
  <c r="D345" i="4" s="1"/>
  <c r="C345" i="4" s="1"/>
  <c r="G345" i="4" l="1"/>
  <c r="E345" i="4"/>
  <c r="F345" i="4"/>
  <c r="H345" i="4" l="1"/>
  <c r="A346" i="4" s="1"/>
  <c r="B346" i="4" s="1"/>
  <c r="D346" i="4" s="1"/>
  <c r="C346" i="4" s="1"/>
  <c r="F346" i="4" l="1"/>
  <c r="E346" i="4"/>
  <c r="G346" i="4"/>
  <c r="H346" i="4" s="1"/>
  <c r="A347" i="4" s="1"/>
  <c r="B347" i="4" l="1"/>
  <c r="D347" i="4" s="1"/>
  <c r="C347" i="4" s="1"/>
  <c r="F347" i="4" l="1"/>
  <c r="G347" i="4"/>
  <c r="H347" i="4" s="1"/>
  <c r="A348" i="4" s="1"/>
  <c r="E347" i="4"/>
  <c r="B348" i="4" l="1"/>
  <c r="D348" i="4" s="1"/>
  <c r="C348" i="4" s="1"/>
  <c r="F348" i="4" l="1"/>
  <c r="E348" i="4"/>
  <c r="G348" i="4"/>
  <c r="H348" i="4" s="1"/>
  <c r="A349" i="4" s="1"/>
  <c r="B349" i="4" l="1"/>
  <c r="D349" i="4" s="1"/>
  <c r="C349" i="4" s="1"/>
  <c r="G349" i="4" l="1"/>
  <c r="F349" i="4"/>
  <c r="E349" i="4"/>
  <c r="H349" i="4" l="1"/>
  <c r="A350" i="4" s="1"/>
  <c r="B350" i="4" l="1"/>
  <c r="D350" i="4" s="1"/>
  <c r="C350" i="4" s="1"/>
  <c r="F350" i="4" l="1"/>
  <c r="G350" i="4"/>
  <c r="H350" i="4" s="1"/>
  <c r="A351" i="4" s="1"/>
  <c r="E350" i="4"/>
  <c r="B351" i="4" l="1"/>
  <c r="D351" i="4" s="1"/>
  <c r="C351" i="4" s="1"/>
  <c r="G351" i="4" l="1"/>
  <c r="F351" i="4"/>
  <c r="E351" i="4"/>
  <c r="H351" i="4" l="1"/>
  <c r="A352" i="4" s="1"/>
  <c r="B352" i="4" l="1"/>
  <c r="D352" i="4" s="1"/>
  <c r="C352" i="4" s="1"/>
  <c r="G352" i="4" l="1"/>
  <c r="F352" i="4"/>
  <c r="E352" i="4"/>
  <c r="H352" i="4" l="1"/>
  <c r="A353" i="4" s="1"/>
  <c r="B353" i="4" l="1"/>
  <c r="D353" i="4" s="1"/>
  <c r="C353" i="4" s="1"/>
  <c r="F353" i="4" l="1"/>
  <c r="E353" i="4"/>
  <c r="G353" i="4"/>
  <c r="H353" i="4" s="1"/>
  <c r="A354" i="4" s="1"/>
  <c r="B354" i="4" l="1"/>
  <c r="D354" i="4" s="1"/>
  <c r="D33" i="3" l="1"/>
  <c r="C354" i="4"/>
  <c r="G354" i="4" l="1"/>
  <c r="F354" i="4"/>
  <c r="E354" i="4"/>
  <c r="B33" i="3" s="1"/>
  <c r="A33" i="3" s="1"/>
  <c r="G33" i="3" l="1"/>
  <c r="E33" i="3"/>
  <c r="C33" i="3"/>
  <c r="H354" i="4"/>
  <c r="A355" i="4" s="1"/>
  <c r="B355" i="4" l="1"/>
  <c r="D355" i="4" s="1"/>
  <c r="C355" i="4" s="1"/>
  <c r="G355" i="4" l="1"/>
  <c r="F355" i="4"/>
  <c r="E355" i="4"/>
  <c r="H355" i="4" l="1"/>
  <c r="A356" i="4" s="1"/>
  <c r="B356" i="4" l="1"/>
  <c r="D356" i="4" s="1"/>
  <c r="C356" i="4" s="1"/>
  <c r="G356" i="4" l="1"/>
  <c r="F356" i="4"/>
  <c r="E356" i="4"/>
  <c r="H356" i="4" l="1"/>
  <c r="A357" i="4" s="1"/>
  <c r="B357" i="4" l="1"/>
  <c r="D357" i="4" s="1"/>
  <c r="C357" i="4" s="1"/>
  <c r="G357" i="4" l="1"/>
  <c r="E357" i="4"/>
  <c r="F357" i="4"/>
  <c r="H357" i="4" l="1"/>
  <c r="A358" i="4" s="1"/>
  <c r="B358" i="4" s="1"/>
  <c r="D358" i="4" s="1"/>
  <c r="C358" i="4" s="1"/>
  <c r="F358" i="4" l="1"/>
  <c r="G358" i="4"/>
  <c r="H358" i="4" s="1"/>
  <c r="A359" i="4" s="1"/>
  <c r="E358" i="4"/>
  <c r="B359" i="4" l="1"/>
  <c r="D359" i="4" s="1"/>
  <c r="C359" i="4" s="1"/>
  <c r="G359" i="4" l="1"/>
  <c r="F359" i="4"/>
  <c r="E359" i="4"/>
  <c r="H359" i="4" l="1"/>
  <c r="A360" i="4" s="1"/>
  <c r="B360" i="4" l="1"/>
  <c r="D360" i="4" s="1"/>
  <c r="C360" i="4" s="1"/>
  <c r="G360" i="4" l="1"/>
  <c r="E360" i="4"/>
  <c r="F360" i="4"/>
  <c r="H360" i="4" l="1"/>
  <c r="A361" i="4" s="1"/>
  <c r="B361" i="4" s="1"/>
  <c r="D361" i="4" s="1"/>
  <c r="C361" i="4" s="1"/>
  <c r="F361" i="4" l="1"/>
  <c r="E361" i="4"/>
  <c r="G361" i="4"/>
  <c r="H361" i="4" s="1"/>
  <c r="A362" i="4" s="1"/>
  <c r="B362" i="4" l="1"/>
  <c r="D362" i="4" s="1"/>
  <c r="C362" i="4" s="1"/>
  <c r="F362" i="4" l="1"/>
  <c r="E362" i="4"/>
  <c r="G362" i="4"/>
  <c r="H362" i="4" s="1"/>
  <c r="A363" i="4" s="1"/>
  <c r="B363" i="4" l="1"/>
  <c r="D363" i="4" s="1"/>
  <c r="C363" i="4" s="1"/>
  <c r="G363" i="4" l="1"/>
  <c r="F363" i="4"/>
  <c r="E363" i="4"/>
  <c r="H363" i="4" l="1"/>
  <c r="A364" i="4" s="1"/>
  <c r="B364" i="4" l="1"/>
  <c r="D364" i="4" s="1"/>
  <c r="C364" i="4" s="1"/>
  <c r="F364" i="4" l="1"/>
  <c r="E364" i="4"/>
  <c r="G364" i="4"/>
  <c r="H364" i="4" s="1"/>
  <c r="A365" i="4" s="1"/>
  <c r="B365" i="4" l="1"/>
  <c r="D365" i="4" s="1"/>
  <c r="C365" i="4" s="1"/>
  <c r="F365" i="4" l="1"/>
  <c r="G365" i="4"/>
  <c r="H365" i="4" s="1"/>
  <c r="A366" i="4" s="1"/>
  <c r="E365" i="4"/>
  <c r="D366" i="4" l="1"/>
  <c r="D34" i="3" s="1"/>
  <c r="F366" i="4"/>
  <c r="H366" i="4"/>
  <c r="A367" i="4" s="1"/>
  <c r="C366" i="4"/>
  <c r="G366" i="4"/>
  <c r="B366" i="4"/>
  <c r="E366" i="4"/>
  <c r="B34" i="3" s="1"/>
  <c r="A34" i="3" l="1"/>
  <c r="C34" i="3" s="1"/>
  <c r="B367" i="4"/>
  <c r="D367" i="4"/>
  <c r="C367" i="4"/>
  <c r="G367" i="4"/>
  <c r="H367" i="4"/>
  <c r="A368" i="4" s="1"/>
  <c r="F367" i="4"/>
  <c r="E367" i="4"/>
  <c r="E34" i="3"/>
  <c r="G34" i="3" l="1"/>
  <c r="B368" i="4"/>
  <c r="D368" i="4"/>
  <c r="C368" i="4"/>
  <c r="F368" i="4"/>
  <c r="H368" i="4"/>
  <c r="A369" i="4" s="1"/>
  <c r="G368" i="4"/>
  <c r="E368" i="4"/>
  <c r="D369" i="4" l="1"/>
  <c r="C369" i="4"/>
  <c r="G369" i="4"/>
  <c r="F369" i="4"/>
  <c r="H369" i="4"/>
  <c r="A370" i="4" s="1"/>
  <c r="B369" i="4"/>
  <c r="E369" i="4"/>
  <c r="C370" i="4" l="1"/>
  <c r="G370" i="4"/>
  <c r="F370" i="4"/>
  <c r="D370" i="4"/>
  <c r="H370" i="4"/>
  <c r="A371" i="4" s="1"/>
  <c r="B370" i="4"/>
  <c r="E370" i="4"/>
  <c r="G371" i="4" l="1"/>
  <c r="F371" i="4"/>
  <c r="H371" i="4"/>
  <c r="A372" i="4" s="1"/>
  <c r="D371" i="4"/>
  <c r="C371" i="4"/>
  <c r="E371" i="4"/>
  <c r="B371" i="4"/>
  <c r="F372" i="4" l="1"/>
  <c r="H372" i="4"/>
  <c r="A373" i="4" s="1"/>
  <c r="D372" i="4"/>
  <c r="C372" i="4"/>
  <c r="G372" i="4"/>
  <c r="B372" i="4"/>
  <c r="E372" i="4"/>
  <c r="H373" i="4" l="1"/>
  <c r="A374" i="4" s="1"/>
  <c r="B373" i="4"/>
  <c r="D373" i="4"/>
  <c r="G373" i="4"/>
  <c r="F373" i="4"/>
  <c r="C373" i="4"/>
  <c r="E373" i="4"/>
  <c r="B374" i="4" l="1"/>
  <c r="D374" i="4"/>
  <c r="C374" i="4"/>
  <c r="G374" i="4"/>
  <c r="F374" i="4"/>
  <c r="H374" i="4"/>
  <c r="A375" i="4" s="1"/>
  <c r="E374" i="4"/>
  <c r="B375" i="4" l="1"/>
  <c r="D375" i="4"/>
  <c r="H375" i="4"/>
  <c r="A376" i="4" s="1"/>
  <c r="C375" i="4"/>
  <c r="G375" i="4"/>
  <c r="F375" i="4"/>
  <c r="E375" i="4"/>
  <c r="B376" i="4" l="1"/>
  <c r="D376" i="4"/>
  <c r="C376" i="4"/>
  <c r="G376" i="4"/>
  <c r="F376" i="4"/>
  <c r="H376" i="4"/>
  <c r="A377" i="4" s="1"/>
  <c r="E376" i="4"/>
  <c r="D377" i="4" l="1"/>
  <c r="C377" i="4"/>
  <c r="G377" i="4"/>
  <c r="H377" i="4"/>
  <c r="A378" i="4" s="1"/>
  <c r="F377" i="4"/>
  <c r="B377" i="4"/>
  <c r="E377" i="4"/>
  <c r="C378" i="4" l="1"/>
  <c r="G378" i="4"/>
  <c r="F378" i="4"/>
  <c r="B378" i="4"/>
  <c r="D378" i="4"/>
  <c r="D35" i="3" s="1"/>
  <c r="H378" i="4"/>
  <c r="A379" i="4" s="1"/>
  <c r="E378" i="4"/>
  <c r="B35" i="3" s="1"/>
  <c r="A35" i="3" l="1"/>
  <c r="C35" i="3" s="1"/>
  <c r="G379" i="4"/>
  <c r="F379" i="4"/>
  <c r="H379" i="4"/>
  <c r="A380" i="4" s="1"/>
  <c r="C379" i="4"/>
  <c r="B379" i="4"/>
  <c r="D379" i="4"/>
  <c r="E379" i="4"/>
  <c r="E35" i="3" l="1"/>
  <c r="F35" i="3"/>
  <c r="G35" i="3"/>
  <c r="F380" i="4"/>
  <c r="H380" i="4"/>
  <c r="A381" i="4" s="1"/>
  <c r="B380" i="4"/>
  <c r="C380" i="4"/>
  <c r="E380" i="4"/>
  <c r="D380" i="4"/>
  <c r="G380" i="4"/>
  <c r="H381" i="4" l="1"/>
  <c r="A382" i="4" s="1"/>
  <c r="C381" i="4"/>
  <c r="G381" i="4"/>
  <c r="F381" i="4"/>
  <c r="B381" i="4"/>
  <c r="D381" i="4"/>
  <c r="E381" i="4"/>
  <c r="B382" i="4" l="1"/>
  <c r="D382" i="4"/>
  <c r="F382" i="4"/>
  <c r="H382" i="4"/>
  <c r="A383" i="4" s="1"/>
  <c r="G382" i="4"/>
  <c r="C382" i="4"/>
  <c r="E382" i="4"/>
  <c r="B383" i="4" l="1"/>
  <c r="D383" i="4"/>
  <c r="C383" i="4"/>
  <c r="G383" i="4"/>
  <c r="F383" i="4"/>
  <c r="H383" i="4"/>
  <c r="A384" i="4" s="1"/>
  <c r="E383" i="4"/>
  <c r="B384" i="4" l="1"/>
  <c r="D384" i="4"/>
  <c r="C384" i="4"/>
  <c r="G384" i="4"/>
  <c r="F384" i="4"/>
  <c r="H384" i="4"/>
  <c r="A385" i="4" s="1"/>
  <c r="E384" i="4"/>
  <c r="D385" i="4" l="1"/>
  <c r="C385" i="4"/>
  <c r="G385" i="4"/>
  <c r="B385" i="4"/>
  <c r="F385" i="4"/>
  <c r="H385" i="4"/>
  <c r="A386" i="4" s="1"/>
  <c r="E385" i="4"/>
  <c r="C386" i="4" l="1"/>
  <c r="G386" i="4"/>
  <c r="F386" i="4"/>
  <c r="H386" i="4"/>
  <c r="A387" i="4" s="1"/>
  <c r="D386" i="4"/>
  <c r="B386" i="4"/>
  <c r="E386" i="4"/>
  <c r="G387" i="4" l="1"/>
  <c r="F387" i="4"/>
  <c r="H387" i="4"/>
  <c r="A388" i="4" s="1"/>
  <c r="B387" i="4"/>
  <c r="D387" i="4"/>
  <c r="C387" i="4"/>
  <c r="E387" i="4"/>
  <c r="F388" i="4" l="1"/>
  <c r="H388" i="4"/>
  <c r="A389" i="4" s="1"/>
  <c r="G388" i="4"/>
  <c r="B388" i="4"/>
  <c r="D388" i="4"/>
  <c r="C388" i="4"/>
  <c r="E388" i="4"/>
  <c r="H389" i="4" l="1"/>
  <c r="A390" i="4" s="1"/>
  <c r="B389" i="4"/>
  <c r="D389" i="4"/>
  <c r="F389" i="4"/>
  <c r="G389" i="4"/>
  <c r="E389" i="4"/>
  <c r="C389" i="4"/>
  <c r="B390" i="4" l="1"/>
  <c r="G390" i="4"/>
  <c r="F390" i="4"/>
  <c r="H390" i="4"/>
  <c r="A391" i="4" s="1"/>
  <c r="D390" i="4"/>
  <c r="D36" i="3" s="1"/>
  <c r="C390" i="4"/>
  <c r="E390" i="4"/>
  <c r="B36" i="3" s="1"/>
  <c r="A36" i="3" l="1"/>
  <c r="F36" i="3" s="1"/>
  <c r="B391" i="4"/>
  <c r="D391" i="4"/>
  <c r="H391" i="4"/>
  <c r="A392" i="4" s="1"/>
  <c r="C391" i="4"/>
  <c r="G391" i="4"/>
  <c r="E391" i="4"/>
  <c r="F391" i="4"/>
  <c r="C36" i="3" l="1"/>
  <c r="G36" i="3"/>
  <c r="E36" i="3"/>
  <c r="B392" i="4"/>
  <c r="D392" i="4"/>
  <c r="C392" i="4"/>
  <c r="G392" i="4"/>
  <c r="F392" i="4"/>
  <c r="H392" i="4"/>
  <c r="A393" i="4" s="1"/>
  <c r="E392" i="4"/>
  <c r="D393" i="4" l="1"/>
  <c r="C393" i="4"/>
  <c r="G393" i="4"/>
  <c r="B393" i="4"/>
  <c r="F393" i="4"/>
  <c r="H393" i="4"/>
  <c r="A394" i="4" s="1"/>
  <c r="E393" i="4"/>
  <c r="C394" i="4" l="1"/>
  <c r="G394" i="4"/>
  <c r="F394" i="4"/>
  <c r="B394" i="4"/>
  <c r="D394" i="4"/>
  <c r="H394" i="4"/>
  <c r="A395" i="4" s="1"/>
  <c r="E394" i="4"/>
  <c r="G395" i="4" l="1"/>
  <c r="F395" i="4"/>
  <c r="H395" i="4"/>
  <c r="A396" i="4" s="1"/>
  <c r="C395" i="4"/>
  <c r="B395" i="4"/>
  <c r="D395" i="4"/>
  <c r="E395" i="4"/>
  <c r="F396" i="4" l="1"/>
  <c r="H396" i="4"/>
  <c r="A397" i="4" s="1"/>
  <c r="B396" i="4"/>
  <c r="D396" i="4"/>
  <c r="C396" i="4"/>
  <c r="G396" i="4"/>
  <c r="E396" i="4"/>
  <c r="H397" i="4" l="1"/>
  <c r="A398" i="4" s="1"/>
  <c r="F397" i="4"/>
  <c r="D397" i="4"/>
  <c r="C397" i="4"/>
  <c r="G397" i="4"/>
  <c r="B397" i="4"/>
  <c r="E397" i="4"/>
  <c r="B398" i="4" l="1"/>
  <c r="D398" i="4"/>
  <c r="C398" i="4"/>
  <c r="F398" i="4"/>
  <c r="H398" i="4"/>
  <c r="A399" i="4" s="1"/>
  <c r="G398" i="4"/>
  <c r="E398" i="4"/>
  <c r="B399" i="4" l="1"/>
  <c r="D399" i="4"/>
  <c r="F399" i="4"/>
  <c r="H399" i="4"/>
  <c r="A400" i="4" s="1"/>
  <c r="C399" i="4"/>
  <c r="G399" i="4"/>
  <c r="E399" i="4"/>
  <c r="B400" i="4" l="1"/>
  <c r="D400" i="4"/>
  <c r="C400" i="4"/>
  <c r="G400" i="4"/>
  <c r="H400" i="4"/>
  <c r="A401" i="4" s="1"/>
  <c r="F400" i="4"/>
  <c r="E400" i="4"/>
  <c r="D401" i="4" l="1"/>
  <c r="C401" i="4"/>
  <c r="G401" i="4"/>
  <c r="F401" i="4"/>
  <c r="H401" i="4"/>
  <c r="A402" i="4" s="1"/>
  <c r="B401" i="4"/>
  <c r="E401" i="4"/>
  <c r="C402" i="4" l="1"/>
  <c r="G402" i="4"/>
  <c r="F402" i="4"/>
  <c r="B402" i="4"/>
  <c r="D402" i="4"/>
  <c r="D37" i="3" s="1"/>
  <c r="H402" i="4"/>
  <c r="A403" i="4" s="1"/>
  <c r="E402" i="4"/>
  <c r="B37" i="3" s="1"/>
  <c r="A37" i="3" l="1"/>
  <c r="C37" i="3" s="1"/>
  <c r="G403" i="4"/>
  <c r="F403" i="4"/>
  <c r="H403" i="4"/>
  <c r="A404" i="4" s="1"/>
  <c r="D403" i="4"/>
  <c r="C403" i="4"/>
  <c r="B403" i="4"/>
  <c r="E403" i="4"/>
  <c r="G37" i="3" l="1"/>
  <c r="F37" i="3"/>
  <c r="E37" i="3"/>
  <c r="F404" i="4"/>
  <c r="H404" i="4"/>
  <c r="A405" i="4" s="1"/>
  <c r="C404" i="4"/>
  <c r="G404" i="4"/>
  <c r="E404" i="4"/>
  <c r="D404" i="4"/>
  <c r="B404" i="4"/>
  <c r="D405" i="4" l="1"/>
  <c r="C405" i="4"/>
  <c r="G405" i="4"/>
  <c r="B405" i="4"/>
  <c r="F405" i="4"/>
  <c r="H405" i="4"/>
  <c r="A406" i="4" s="1"/>
  <c r="E405" i="4"/>
  <c r="B406" i="4" l="1"/>
  <c r="G406" i="4"/>
  <c r="F406" i="4"/>
  <c r="H406" i="4"/>
  <c r="A407" i="4" s="1"/>
  <c r="D406" i="4"/>
  <c r="C406" i="4"/>
  <c r="E406" i="4"/>
  <c r="D407" i="4" l="1"/>
  <c r="H407" i="4"/>
  <c r="A408" i="4" s="1"/>
  <c r="B407" i="4"/>
  <c r="C407" i="4"/>
  <c r="G407" i="4"/>
  <c r="F407" i="4"/>
  <c r="E407" i="4"/>
  <c r="C408" i="4" l="1"/>
  <c r="B408" i="4"/>
  <c r="H408" i="4"/>
  <c r="A409" i="4" s="1"/>
  <c r="G408" i="4"/>
  <c r="D408" i="4"/>
  <c r="F408" i="4"/>
  <c r="E408" i="4"/>
  <c r="G409" i="4" l="1"/>
  <c r="B409" i="4"/>
  <c r="D409" i="4"/>
  <c r="C409" i="4"/>
  <c r="F409" i="4"/>
  <c r="H409" i="4"/>
  <c r="A410" i="4" s="1"/>
  <c r="E409" i="4"/>
  <c r="F410" i="4" l="1"/>
  <c r="C410" i="4"/>
  <c r="G410" i="4"/>
  <c r="H410" i="4"/>
  <c r="A411" i="4" s="1"/>
  <c r="B410" i="4"/>
  <c r="D410" i="4"/>
  <c r="E410" i="4"/>
  <c r="H411" i="4" l="1"/>
  <c r="A412" i="4" s="1"/>
  <c r="F411" i="4"/>
  <c r="B411" i="4"/>
  <c r="D411" i="4"/>
  <c r="C411" i="4"/>
  <c r="G411" i="4"/>
  <c r="E411" i="4"/>
  <c r="B412" i="4" l="1"/>
  <c r="H412" i="4"/>
  <c r="A413" i="4" s="1"/>
  <c r="G412" i="4"/>
  <c r="F412" i="4"/>
  <c r="E412" i="4"/>
  <c r="D412" i="4"/>
  <c r="C412" i="4"/>
  <c r="B413" i="4" l="1"/>
  <c r="D413" i="4"/>
  <c r="C413" i="4"/>
  <c r="G413" i="4"/>
  <c r="F413" i="4"/>
  <c r="H413" i="4"/>
  <c r="A414" i="4" s="1"/>
  <c r="E413" i="4"/>
  <c r="B414" i="4" l="1"/>
  <c r="C414" i="4"/>
  <c r="G414" i="4"/>
  <c r="F414" i="4"/>
  <c r="D414" i="4"/>
  <c r="D38" i="3" s="1"/>
  <c r="H414" i="4"/>
  <c r="A415" i="4" s="1"/>
  <c r="E414" i="4"/>
  <c r="B38" i="3" s="1"/>
  <c r="A38" i="3" l="1"/>
  <c r="D415" i="4"/>
  <c r="F415" i="4"/>
  <c r="H415" i="4"/>
  <c r="A416" i="4" s="1"/>
  <c r="B415" i="4"/>
  <c r="C415" i="4"/>
  <c r="G415" i="4"/>
  <c r="E415" i="4"/>
  <c r="C416" i="4" l="1"/>
  <c r="D416" i="4"/>
  <c r="G416" i="4"/>
  <c r="F416" i="4"/>
  <c r="B416" i="4"/>
  <c r="H416" i="4"/>
  <c r="A417" i="4" s="1"/>
  <c r="E416" i="4"/>
  <c r="F38" i="3"/>
  <c r="G38" i="3"/>
  <c r="E38" i="3"/>
  <c r="C38" i="3"/>
  <c r="G417" i="4" l="1"/>
  <c r="B417" i="4"/>
  <c r="D417" i="4"/>
  <c r="C417" i="4"/>
  <c r="F417" i="4"/>
  <c r="H417" i="4"/>
  <c r="A418" i="4" s="1"/>
  <c r="E417" i="4"/>
  <c r="F418" i="4" l="1"/>
  <c r="D418" i="4"/>
  <c r="C418" i="4"/>
  <c r="G418" i="4"/>
  <c r="B418" i="4"/>
  <c r="E418" i="4"/>
  <c r="H418" i="4"/>
  <c r="A419" i="4" s="1"/>
  <c r="H419" i="4" l="1"/>
  <c r="A420" i="4" s="1"/>
  <c r="G419" i="4"/>
  <c r="F419" i="4"/>
  <c r="D419" i="4"/>
  <c r="C419" i="4"/>
  <c r="B419" i="4"/>
  <c r="E419" i="4"/>
  <c r="H420" i="4" l="1"/>
  <c r="A421" i="4" s="1"/>
  <c r="B420" i="4"/>
  <c r="D420" i="4"/>
  <c r="C420" i="4"/>
  <c r="E420" i="4"/>
  <c r="G420" i="4"/>
  <c r="F420" i="4"/>
  <c r="B421" i="4" l="1"/>
  <c r="D421" i="4"/>
  <c r="G421" i="4"/>
  <c r="F421" i="4"/>
  <c r="H421" i="4"/>
  <c r="A422" i="4" s="1"/>
  <c r="C421" i="4"/>
  <c r="E421" i="4"/>
  <c r="B422" i="4" l="1"/>
  <c r="D422" i="4"/>
  <c r="C422" i="4"/>
  <c r="G422" i="4"/>
  <c r="H422" i="4"/>
  <c r="A423" i="4" s="1"/>
  <c r="F422" i="4"/>
  <c r="E422" i="4"/>
  <c r="D423" i="4" l="1"/>
  <c r="G423" i="4"/>
  <c r="F423" i="4"/>
  <c r="H423" i="4"/>
  <c r="A424" i="4" s="1"/>
  <c r="C423" i="4"/>
  <c r="B423" i="4"/>
  <c r="E423" i="4"/>
  <c r="C424" i="4" l="1"/>
  <c r="H424" i="4"/>
  <c r="A425" i="4" s="1"/>
  <c r="B424" i="4"/>
  <c r="F424" i="4"/>
  <c r="D424" i="4"/>
  <c r="G424" i="4"/>
  <c r="E424" i="4"/>
  <c r="G425" i="4" l="1"/>
  <c r="B425" i="4"/>
  <c r="F425" i="4"/>
  <c r="H425" i="4"/>
  <c r="A426" i="4" s="1"/>
  <c r="D425" i="4"/>
  <c r="C425" i="4"/>
  <c r="E425" i="4"/>
  <c r="F426" i="4" l="1"/>
  <c r="B426" i="4"/>
  <c r="D426" i="4"/>
  <c r="D39" i="3" s="1"/>
  <c r="C426" i="4"/>
  <c r="G426" i="4"/>
  <c r="H426" i="4"/>
  <c r="A427" i="4" s="1"/>
  <c r="E426" i="4"/>
  <c r="B39" i="3" s="1"/>
  <c r="A39" i="3" l="1"/>
  <c r="F39" i="3" s="1"/>
  <c r="H427" i="4"/>
  <c r="A428" i="4" s="1"/>
  <c r="C427" i="4"/>
  <c r="G427" i="4"/>
  <c r="F427" i="4"/>
  <c r="B427" i="4"/>
  <c r="D427" i="4"/>
  <c r="E427" i="4"/>
  <c r="E39" i="3" l="1"/>
  <c r="G39" i="3"/>
  <c r="C39" i="3"/>
  <c r="F428" i="4"/>
  <c r="H428" i="4"/>
  <c r="A429" i="4" s="1"/>
  <c r="B428" i="4"/>
  <c r="D428" i="4"/>
  <c r="G428" i="4"/>
  <c r="C428" i="4"/>
  <c r="E428" i="4"/>
  <c r="B429" i="4" l="1"/>
  <c r="F429" i="4"/>
  <c r="H429" i="4"/>
  <c r="A430" i="4" s="1"/>
  <c r="C429" i="4"/>
  <c r="G429" i="4"/>
  <c r="D429" i="4"/>
  <c r="E429" i="4"/>
  <c r="B430" i="4" l="1"/>
  <c r="D430" i="4"/>
  <c r="C430" i="4"/>
  <c r="G430" i="4"/>
  <c r="F430" i="4"/>
  <c r="H430" i="4"/>
  <c r="A431" i="4" s="1"/>
  <c r="E430" i="4"/>
  <c r="D431" i="4" l="1"/>
  <c r="C431" i="4"/>
  <c r="G431" i="4"/>
  <c r="F431" i="4"/>
  <c r="H431" i="4"/>
  <c r="A432" i="4" s="1"/>
  <c r="B431" i="4"/>
  <c r="E431" i="4"/>
  <c r="C432" i="4" l="1"/>
  <c r="F432" i="4"/>
  <c r="H432" i="4"/>
  <c r="A433" i="4" s="1"/>
  <c r="B432" i="4"/>
  <c r="D432" i="4"/>
  <c r="G432" i="4"/>
  <c r="E432" i="4"/>
  <c r="G433" i="4" l="1"/>
  <c r="H433" i="4"/>
  <c r="A434" i="4" s="1"/>
  <c r="B433" i="4"/>
  <c r="D433" i="4"/>
  <c r="C433" i="4"/>
  <c r="F433" i="4"/>
  <c r="E433" i="4"/>
  <c r="F434" i="4" l="1"/>
  <c r="B434" i="4"/>
  <c r="D434" i="4"/>
  <c r="C434" i="4"/>
  <c r="G434" i="4"/>
  <c r="H434" i="4"/>
  <c r="A435" i="4" s="1"/>
  <c r="E434" i="4"/>
  <c r="H435" i="4" l="1"/>
  <c r="A436" i="4" s="1"/>
  <c r="D435" i="4"/>
  <c r="C435" i="4"/>
  <c r="G435" i="4"/>
  <c r="B435" i="4"/>
  <c r="E435" i="4"/>
  <c r="F435" i="4"/>
  <c r="G436" i="4" l="1"/>
  <c r="F436" i="4"/>
  <c r="H436" i="4"/>
  <c r="A437" i="4" s="1"/>
  <c r="B436" i="4"/>
  <c r="D436" i="4"/>
  <c r="C436" i="4"/>
  <c r="E436" i="4"/>
  <c r="H437" i="4" l="1"/>
  <c r="A438" i="4" s="1"/>
  <c r="B437" i="4"/>
  <c r="D437" i="4"/>
  <c r="G437" i="4"/>
  <c r="F437" i="4"/>
  <c r="C437" i="4"/>
  <c r="E437" i="4"/>
  <c r="B438" i="4" l="1"/>
  <c r="D438" i="4"/>
  <c r="D40" i="3" s="1"/>
  <c r="C438" i="4"/>
  <c r="G438" i="4"/>
  <c r="F438" i="4"/>
  <c r="E438" i="4"/>
  <c r="B40" i="3" s="1"/>
  <c r="H438" i="4"/>
  <c r="A439" i="4" s="1"/>
  <c r="A40" i="3" l="1"/>
  <c r="E40" i="3" s="1"/>
  <c r="D439" i="4"/>
  <c r="B439" i="4"/>
  <c r="C439" i="4"/>
  <c r="G439" i="4"/>
  <c r="F439" i="4"/>
  <c r="H439" i="4"/>
  <c r="A440" i="4" s="1"/>
  <c r="E439" i="4"/>
  <c r="G40" i="3" l="1"/>
  <c r="F40" i="3"/>
  <c r="C40" i="3"/>
  <c r="C440" i="4"/>
  <c r="G440" i="4"/>
  <c r="F440" i="4"/>
  <c r="B440" i="4"/>
  <c r="D440" i="4"/>
  <c r="H440" i="4"/>
  <c r="A441" i="4" s="1"/>
  <c r="E440" i="4"/>
  <c r="G441" i="4" l="1"/>
  <c r="F441" i="4"/>
  <c r="H441" i="4"/>
  <c r="A442" i="4" s="1"/>
  <c r="B441" i="4"/>
  <c r="D441" i="4"/>
  <c r="C441" i="4"/>
  <c r="E441" i="4"/>
  <c r="F442" i="4" l="1"/>
  <c r="H442" i="4"/>
  <c r="A443" i="4" s="1"/>
  <c r="B442" i="4"/>
  <c r="D442" i="4"/>
  <c r="C442" i="4"/>
  <c r="G442" i="4"/>
  <c r="E442" i="4"/>
  <c r="H443" i="4" l="1"/>
  <c r="A444" i="4" s="1"/>
  <c r="F443" i="4"/>
  <c r="B443" i="4"/>
  <c r="D443" i="4"/>
  <c r="C443" i="4"/>
  <c r="E443" i="4"/>
  <c r="G443" i="4"/>
  <c r="B444" i="4" l="1"/>
  <c r="D444" i="4"/>
  <c r="C444" i="4"/>
  <c r="H444" i="4"/>
  <c r="A445" i="4" s="1"/>
  <c r="F444" i="4"/>
  <c r="G444" i="4"/>
  <c r="E444" i="4"/>
  <c r="B445" i="4" l="1"/>
  <c r="D445" i="4"/>
  <c r="F445" i="4"/>
  <c r="H445" i="4"/>
  <c r="A446" i="4" s="1"/>
  <c r="C445" i="4"/>
  <c r="G445" i="4"/>
  <c r="E445" i="4"/>
  <c r="B446" i="4" l="1"/>
  <c r="D446" i="4"/>
  <c r="C446" i="4"/>
  <c r="G446" i="4"/>
  <c r="F446" i="4"/>
  <c r="H446" i="4"/>
  <c r="A447" i="4" s="1"/>
  <c r="E446" i="4"/>
  <c r="D447" i="4" l="1"/>
  <c r="C447" i="4"/>
  <c r="G447" i="4"/>
  <c r="F447" i="4"/>
  <c r="H447" i="4"/>
  <c r="A448" i="4" s="1"/>
  <c r="B447" i="4"/>
  <c r="E447" i="4"/>
  <c r="C448" i="4" l="1"/>
  <c r="G448" i="4"/>
  <c r="F448" i="4"/>
  <c r="D448" i="4"/>
  <c r="H448" i="4"/>
  <c r="A449" i="4" s="1"/>
  <c r="B448" i="4"/>
  <c r="E448" i="4"/>
  <c r="G449" i="4" l="1"/>
  <c r="F449" i="4"/>
  <c r="H449" i="4"/>
  <c r="A450" i="4" s="1"/>
  <c r="D449" i="4"/>
  <c r="C449" i="4"/>
  <c r="B449" i="4"/>
  <c r="E449" i="4"/>
  <c r="F450" i="4" l="1"/>
  <c r="H450" i="4"/>
  <c r="A451" i="4" s="1"/>
  <c r="D450" i="4"/>
  <c r="D41" i="3" s="1"/>
  <c r="B450" i="4"/>
  <c r="C450" i="4"/>
  <c r="E450" i="4"/>
  <c r="B41" i="3" s="1"/>
  <c r="G450" i="4"/>
  <c r="A41" i="3" l="1"/>
  <c r="F41" i="3" s="1"/>
  <c r="H451" i="4"/>
  <c r="A452" i="4" s="1"/>
  <c r="D451" i="4"/>
  <c r="C451" i="4"/>
  <c r="G451" i="4"/>
  <c r="B451" i="4"/>
  <c r="F451" i="4"/>
  <c r="E451" i="4"/>
  <c r="E41" i="3" l="1"/>
  <c r="G41" i="3"/>
  <c r="C41" i="3"/>
  <c r="B452" i="4"/>
  <c r="H452" i="4"/>
  <c r="A453" i="4" s="1"/>
  <c r="D452" i="4"/>
  <c r="C452" i="4"/>
  <c r="G452" i="4"/>
  <c r="F452" i="4"/>
  <c r="E452" i="4"/>
  <c r="B453" i="4" l="1"/>
  <c r="D453" i="4"/>
  <c r="C453" i="4"/>
  <c r="G453" i="4"/>
  <c r="E453" i="4"/>
  <c r="F453" i="4"/>
  <c r="H453" i="4"/>
  <c r="A454" i="4" s="1"/>
  <c r="B454" i="4" l="1"/>
  <c r="D454" i="4"/>
  <c r="C454" i="4"/>
  <c r="H454" i="4"/>
  <c r="A455" i="4" s="1"/>
  <c r="G454" i="4"/>
  <c r="F454" i="4"/>
  <c r="E454" i="4"/>
  <c r="D455" i="4" l="1"/>
  <c r="C455" i="4"/>
  <c r="G455" i="4"/>
  <c r="B455" i="4"/>
  <c r="F455" i="4"/>
  <c r="H455" i="4"/>
  <c r="A456" i="4" s="1"/>
  <c r="E455" i="4"/>
  <c r="C456" i="4" l="1"/>
  <c r="G456" i="4"/>
  <c r="F456" i="4"/>
  <c r="H456" i="4"/>
  <c r="A457" i="4" s="1"/>
  <c r="B456" i="4"/>
  <c r="D456" i="4"/>
  <c r="E456" i="4"/>
  <c r="G457" i="4" l="1"/>
  <c r="F457" i="4"/>
  <c r="H457" i="4"/>
  <c r="A458" i="4" s="1"/>
  <c r="B457" i="4"/>
  <c r="D457" i="4"/>
  <c r="C457" i="4"/>
  <c r="E457" i="4"/>
  <c r="F458" i="4" l="1"/>
  <c r="H458" i="4"/>
  <c r="A459" i="4" s="1"/>
  <c r="C458" i="4"/>
  <c r="G458" i="4"/>
  <c r="B458" i="4"/>
  <c r="D458" i="4"/>
  <c r="E458" i="4"/>
  <c r="H459" i="4" l="1"/>
  <c r="A460" i="4" s="1"/>
  <c r="B459" i="4"/>
  <c r="F459" i="4"/>
  <c r="C459" i="4"/>
  <c r="E459" i="4"/>
  <c r="G459" i="4"/>
  <c r="D459" i="4"/>
  <c r="B460" i="4" l="1"/>
  <c r="C460" i="4"/>
  <c r="G460" i="4"/>
  <c r="F460" i="4"/>
  <c r="D460" i="4"/>
  <c r="H460" i="4"/>
  <c r="A461" i="4" s="1"/>
  <c r="E460" i="4"/>
  <c r="B461" i="4" l="1"/>
  <c r="D461" i="4"/>
  <c r="G461" i="4"/>
  <c r="F461" i="4"/>
  <c r="H461" i="4"/>
  <c r="A462" i="4" s="1"/>
  <c r="E461" i="4"/>
  <c r="C461" i="4"/>
  <c r="B462" i="4" l="1"/>
  <c r="D462" i="4"/>
  <c r="D42" i="3" s="1"/>
  <c r="C462" i="4"/>
  <c r="G462" i="4"/>
  <c r="F462" i="4"/>
  <c r="H462" i="4"/>
  <c r="A463" i="4" s="1"/>
  <c r="E462" i="4"/>
  <c r="B42" i="3" s="1"/>
  <c r="A42" i="3" l="1"/>
  <c r="C42" i="3" s="1"/>
  <c r="D463" i="4"/>
  <c r="C463" i="4"/>
  <c r="G463" i="4"/>
  <c r="B463" i="4"/>
  <c r="F463" i="4"/>
  <c r="H463" i="4"/>
  <c r="A464" i="4" s="1"/>
  <c r="E463" i="4"/>
  <c r="G42" i="3" l="1"/>
  <c r="E42" i="3"/>
  <c r="F42" i="3"/>
  <c r="C464" i="4"/>
  <c r="G464" i="4"/>
  <c r="F464" i="4"/>
  <c r="B464" i="4"/>
  <c r="D464" i="4"/>
  <c r="H464" i="4"/>
  <c r="A465" i="4" s="1"/>
  <c r="E464" i="4"/>
  <c r="G465" i="4" l="1"/>
  <c r="F465" i="4"/>
  <c r="H465" i="4"/>
  <c r="A466" i="4" s="1"/>
  <c r="C465" i="4"/>
  <c r="D465" i="4"/>
  <c r="B465" i="4"/>
  <c r="E465" i="4"/>
  <c r="F466" i="4" l="1"/>
  <c r="H466" i="4"/>
  <c r="A467" i="4" s="1"/>
  <c r="B466" i="4"/>
  <c r="D466" i="4"/>
  <c r="C466" i="4"/>
  <c r="G466" i="4"/>
  <c r="E466" i="4"/>
  <c r="H467" i="4" l="1"/>
  <c r="A468" i="4" s="1"/>
  <c r="G467" i="4"/>
  <c r="F467" i="4"/>
  <c r="B467" i="4"/>
  <c r="E467" i="4"/>
  <c r="C467" i="4"/>
  <c r="D467" i="4"/>
  <c r="B468" i="4" l="1"/>
  <c r="D468" i="4"/>
  <c r="F468" i="4"/>
  <c r="H468" i="4"/>
  <c r="A469" i="4" s="1"/>
  <c r="G468" i="4"/>
  <c r="E468" i="4"/>
  <c r="C468" i="4"/>
  <c r="B469" i="4" l="1"/>
  <c r="D469" i="4"/>
  <c r="G469" i="4"/>
  <c r="F469" i="4"/>
  <c r="H469" i="4"/>
  <c r="A470" i="4" s="1"/>
  <c r="C469" i="4"/>
  <c r="E469" i="4"/>
  <c r="B470" i="4" l="1"/>
  <c r="D470" i="4"/>
  <c r="C470" i="4"/>
  <c r="F470" i="4"/>
  <c r="H470" i="4"/>
  <c r="A471" i="4" s="1"/>
  <c r="G470" i="4"/>
  <c r="E470" i="4"/>
  <c r="D471" i="4" l="1"/>
  <c r="C471" i="4"/>
  <c r="G471" i="4"/>
  <c r="B471" i="4"/>
  <c r="F471" i="4"/>
  <c r="H471" i="4"/>
  <c r="A472" i="4" s="1"/>
  <c r="E471" i="4"/>
  <c r="C472" i="4" l="1"/>
  <c r="G472" i="4"/>
  <c r="F472" i="4"/>
  <c r="B472" i="4"/>
  <c r="D472" i="4"/>
  <c r="H472" i="4"/>
  <c r="A473" i="4" s="1"/>
  <c r="E472" i="4"/>
  <c r="G473" i="4" l="1"/>
  <c r="F473" i="4"/>
  <c r="H473" i="4"/>
  <c r="A474" i="4" s="1"/>
  <c r="B473" i="4"/>
  <c r="D473" i="4"/>
  <c r="C473" i="4"/>
  <c r="E473" i="4"/>
  <c r="F474" i="4" l="1"/>
  <c r="H474" i="4"/>
  <c r="A475" i="4" s="1"/>
  <c r="C474" i="4"/>
  <c r="G474" i="4"/>
  <c r="D474" i="4"/>
  <c r="D43" i="3" s="1"/>
  <c r="E474" i="4"/>
  <c r="B43" i="3" s="1"/>
  <c r="B474" i="4"/>
  <c r="A43" i="3" l="1"/>
  <c r="C43" i="3" s="1"/>
  <c r="H475" i="4"/>
  <c r="A476" i="4" s="1"/>
  <c r="B475" i="4"/>
  <c r="D475" i="4"/>
  <c r="C475" i="4"/>
  <c r="G475" i="4"/>
  <c r="F475" i="4"/>
  <c r="E475" i="4"/>
  <c r="G43" i="3" l="1"/>
  <c r="F43" i="3"/>
  <c r="E43" i="3"/>
  <c r="B476" i="4"/>
  <c r="F476" i="4"/>
  <c r="H476" i="4"/>
  <c r="A477" i="4" s="1"/>
  <c r="D476" i="4"/>
  <c r="E476" i="4"/>
  <c r="C476" i="4"/>
  <c r="G476" i="4"/>
  <c r="B477" i="4" l="1"/>
  <c r="D477" i="4"/>
  <c r="C477" i="4"/>
  <c r="F477" i="4"/>
  <c r="H477" i="4"/>
  <c r="A478" i="4" s="1"/>
  <c r="G477" i="4"/>
  <c r="E477" i="4"/>
  <c r="B478" i="4" l="1"/>
  <c r="D478" i="4"/>
  <c r="C478" i="4"/>
  <c r="F478" i="4"/>
  <c r="H478" i="4"/>
  <c r="A479" i="4" s="1"/>
  <c r="G478" i="4"/>
  <c r="E478" i="4"/>
  <c r="D479" i="4" l="1"/>
  <c r="C479" i="4"/>
  <c r="G479" i="4"/>
  <c r="H479" i="4"/>
  <c r="A480" i="4" s="1"/>
  <c r="B479" i="4"/>
  <c r="F479" i="4"/>
  <c r="E479" i="4"/>
  <c r="C480" i="4" l="1"/>
  <c r="G480" i="4"/>
  <c r="F480" i="4"/>
  <c r="D480" i="4"/>
  <c r="H480" i="4"/>
  <c r="A481" i="4" s="1"/>
  <c r="B480" i="4"/>
  <c r="E480" i="4"/>
  <c r="G481" i="4" l="1"/>
  <c r="F481" i="4"/>
  <c r="H481" i="4"/>
  <c r="A482" i="4" s="1"/>
  <c r="B481" i="4"/>
  <c r="D481" i="4"/>
  <c r="C481" i="4"/>
  <c r="E481" i="4"/>
  <c r="F482" i="4" l="1"/>
  <c r="H482" i="4"/>
  <c r="A483" i="4" s="1"/>
  <c r="D482" i="4"/>
  <c r="C482" i="4"/>
  <c r="G482" i="4"/>
  <c r="B482" i="4"/>
  <c r="E482" i="4"/>
  <c r="H483" i="4" l="1"/>
  <c r="A484" i="4" s="1"/>
  <c r="C483" i="4"/>
  <c r="G483" i="4"/>
  <c r="F483" i="4"/>
  <c r="B483" i="4"/>
  <c r="D483" i="4"/>
  <c r="E483" i="4"/>
  <c r="B484" i="4" l="1"/>
  <c r="D484" i="4"/>
  <c r="C484" i="4"/>
  <c r="G484" i="4"/>
  <c r="H484" i="4"/>
  <c r="A485" i="4" s="1"/>
  <c r="E484" i="4"/>
  <c r="F484" i="4"/>
  <c r="B485" i="4" l="1"/>
  <c r="D485" i="4"/>
  <c r="H485" i="4"/>
  <c r="A486" i="4" s="1"/>
  <c r="C485" i="4"/>
  <c r="G485" i="4"/>
  <c r="F485" i="4"/>
  <c r="E485" i="4"/>
  <c r="B486" i="4" l="1"/>
  <c r="D486" i="4"/>
  <c r="D44" i="3" s="1"/>
  <c r="C486" i="4"/>
  <c r="G486" i="4"/>
  <c r="F486" i="4"/>
  <c r="H486" i="4"/>
  <c r="A487" i="4" s="1"/>
  <c r="E486" i="4"/>
  <c r="B44" i="3" s="1"/>
  <c r="A44" i="3" l="1"/>
  <c r="F44" i="3" s="1"/>
  <c r="D487" i="4"/>
  <c r="C487" i="4"/>
  <c r="G487" i="4"/>
  <c r="H487" i="4"/>
  <c r="A488" i="4" s="1"/>
  <c r="F487" i="4"/>
  <c r="B487" i="4"/>
  <c r="E487" i="4"/>
  <c r="E44" i="3" l="1"/>
  <c r="C44" i="3"/>
  <c r="G44" i="3"/>
  <c r="C488" i="4"/>
  <c r="G488" i="4"/>
  <c r="F488" i="4"/>
  <c r="B488" i="4"/>
  <c r="D488" i="4"/>
  <c r="H488" i="4"/>
  <c r="A489" i="4" s="1"/>
  <c r="E488" i="4"/>
  <c r="G489" i="4" l="1"/>
  <c r="F489" i="4"/>
  <c r="H489" i="4"/>
  <c r="A490" i="4" s="1"/>
  <c r="C489" i="4"/>
  <c r="B489" i="4"/>
  <c r="D489" i="4"/>
  <c r="E489" i="4"/>
  <c r="F490" i="4" l="1"/>
  <c r="H490" i="4"/>
  <c r="A491" i="4" s="1"/>
  <c r="B490" i="4"/>
  <c r="D490" i="4"/>
  <c r="C490" i="4"/>
  <c r="G490" i="4"/>
  <c r="E490" i="4"/>
  <c r="H491" i="4" l="1"/>
  <c r="A492" i="4" s="1"/>
  <c r="C491" i="4"/>
  <c r="G491" i="4"/>
  <c r="F491" i="4"/>
  <c r="B491" i="4"/>
  <c r="D491" i="4"/>
  <c r="E491" i="4"/>
  <c r="B492" i="4" l="1"/>
  <c r="C492" i="4"/>
  <c r="G492" i="4"/>
  <c r="F492" i="4"/>
  <c r="D492" i="4"/>
  <c r="H492" i="4"/>
  <c r="A493" i="4" s="1"/>
  <c r="E492" i="4"/>
  <c r="B493" i="4" l="1"/>
  <c r="D493" i="4"/>
  <c r="C493" i="4"/>
  <c r="G493" i="4"/>
  <c r="F493" i="4"/>
  <c r="H493" i="4"/>
  <c r="A494" i="4" s="1"/>
  <c r="E493" i="4"/>
  <c r="B494" i="4" l="1"/>
  <c r="D494" i="4"/>
  <c r="C494" i="4"/>
  <c r="H494" i="4"/>
  <c r="A495" i="4" s="1"/>
  <c r="G494" i="4"/>
  <c r="F494" i="4"/>
  <c r="E494" i="4"/>
  <c r="D495" i="4" l="1"/>
  <c r="C495" i="4"/>
  <c r="G495" i="4"/>
  <c r="B495" i="4"/>
  <c r="F495" i="4"/>
  <c r="H495" i="4"/>
  <c r="A496" i="4" s="1"/>
  <c r="E495" i="4"/>
  <c r="C496" i="4" l="1"/>
  <c r="G496" i="4"/>
  <c r="F496" i="4"/>
  <c r="H496" i="4"/>
  <c r="A497" i="4" s="1"/>
  <c r="B496" i="4"/>
  <c r="E496" i="4"/>
  <c r="D496" i="4"/>
  <c r="G497" i="4" l="1"/>
  <c r="F497" i="4"/>
  <c r="H497" i="4"/>
  <c r="A498" i="4" s="1"/>
  <c r="B497" i="4"/>
  <c r="D497" i="4"/>
  <c r="C497" i="4"/>
  <c r="E497" i="4"/>
  <c r="F498" i="4" l="1"/>
  <c r="H498" i="4"/>
  <c r="A499" i="4" s="1"/>
  <c r="G498" i="4"/>
  <c r="B498" i="4"/>
  <c r="D498" i="4"/>
  <c r="D45" i="3" s="1"/>
  <c r="C498" i="4"/>
  <c r="E498" i="4"/>
  <c r="B45" i="3" s="1"/>
  <c r="A45" i="3" l="1"/>
  <c r="C45" i="3" s="1"/>
  <c r="H499" i="4"/>
  <c r="A500" i="4" s="1"/>
  <c r="B499" i="4"/>
  <c r="D499" i="4"/>
  <c r="C499" i="4"/>
  <c r="G499" i="4"/>
  <c r="F499" i="4"/>
  <c r="E499" i="4"/>
  <c r="G45" i="3" l="1"/>
  <c r="E45" i="3"/>
  <c r="F45" i="3"/>
  <c r="B500" i="4"/>
  <c r="G500" i="4"/>
  <c r="F500" i="4"/>
  <c r="H500" i="4"/>
  <c r="A501" i="4" s="1"/>
  <c r="D500" i="4"/>
  <c r="C500" i="4"/>
  <c r="E500" i="4"/>
  <c r="B501" i="4" l="1"/>
  <c r="D501" i="4"/>
  <c r="C501" i="4"/>
  <c r="G501" i="4"/>
  <c r="F501" i="4"/>
  <c r="H501" i="4"/>
  <c r="A502" i="4" s="1"/>
  <c r="E501" i="4"/>
  <c r="D502" i="4" l="1"/>
  <c r="C502" i="4"/>
  <c r="B502" i="4"/>
  <c r="G502" i="4"/>
  <c r="F502" i="4"/>
  <c r="H502" i="4"/>
  <c r="A503" i="4" s="1"/>
  <c r="E502" i="4"/>
  <c r="C503" i="4" l="1"/>
  <c r="G503" i="4"/>
  <c r="H503" i="4"/>
  <c r="A504" i="4" s="1"/>
  <c r="D503" i="4"/>
  <c r="F503" i="4"/>
  <c r="B503" i="4"/>
  <c r="E503" i="4"/>
  <c r="F504" i="4" l="1"/>
  <c r="B504" i="4"/>
  <c r="D504" i="4"/>
  <c r="G504" i="4"/>
  <c r="C504" i="4"/>
  <c r="H504" i="4"/>
  <c r="A505" i="4" s="1"/>
  <c r="E504" i="4"/>
  <c r="H505" i="4" l="1"/>
  <c r="A506" i="4" s="1"/>
  <c r="B505" i="4"/>
  <c r="D505" i="4"/>
  <c r="C505" i="4"/>
  <c r="F505" i="4"/>
  <c r="G505" i="4"/>
  <c r="E505" i="4"/>
  <c r="C506" i="4" l="1"/>
  <c r="G506" i="4"/>
  <c r="F506" i="4"/>
  <c r="B506" i="4"/>
  <c r="H506" i="4"/>
  <c r="A507" i="4" s="1"/>
  <c r="D506" i="4"/>
  <c r="E506" i="4"/>
  <c r="F507" i="4" l="1"/>
  <c r="H507" i="4"/>
  <c r="A508" i="4" s="1"/>
  <c r="G507" i="4"/>
  <c r="B507" i="4"/>
  <c r="D507" i="4"/>
  <c r="C507" i="4"/>
  <c r="E507" i="4"/>
  <c r="B508" i="4" l="1"/>
  <c r="D508" i="4"/>
  <c r="C508" i="4"/>
  <c r="F508" i="4"/>
  <c r="G508" i="4"/>
  <c r="E508" i="4"/>
  <c r="H508" i="4"/>
  <c r="A509" i="4" s="1"/>
  <c r="D509" i="4" l="1"/>
  <c r="B509" i="4"/>
  <c r="C509" i="4"/>
  <c r="H509" i="4"/>
  <c r="A510" i="4" s="1"/>
  <c r="F509" i="4"/>
  <c r="G509" i="4"/>
  <c r="E509" i="4"/>
  <c r="C510" i="4" l="1"/>
  <c r="D510" i="4"/>
  <c r="D46" i="3" s="1"/>
  <c r="G510" i="4"/>
  <c r="F510" i="4"/>
  <c r="B510" i="4"/>
  <c r="H510" i="4"/>
  <c r="A511" i="4" s="1"/>
  <c r="E510" i="4"/>
  <c r="B46" i="3" s="1"/>
  <c r="A46" i="3" l="1"/>
  <c r="F46" i="3" s="1"/>
  <c r="G511" i="4"/>
  <c r="F511" i="4"/>
  <c r="H511" i="4"/>
  <c r="A512" i="4" s="1"/>
  <c r="C511" i="4"/>
  <c r="D511" i="4"/>
  <c r="E511" i="4"/>
  <c r="B511" i="4"/>
  <c r="G46" i="3" l="1"/>
  <c r="C46" i="3"/>
  <c r="E46" i="3"/>
  <c r="F512" i="4"/>
  <c r="B512" i="4"/>
  <c r="D512" i="4"/>
  <c r="C512" i="4"/>
  <c r="G512" i="4"/>
  <c r="H512" i="4"/>
  <c r="A513" i="4" s="1"/>
  <c r="E512" i="4"/>
  <c r="H513" i="4" l="1"/>
  <c r="A514" i="4" s="1"/>
  <c r="B513" i="4"/>
  <c r="D513" i="4"/>
  <c r="C513" i="4"/>
  <c r="G513" i="4"/>
  <c r="F513" i="4"/>
  <c r="E513" i="4"/>
  <c r="D514" i="4" l="1"/>
  <c r="C514" i="4"/>
  <c r="G514" i="4"/>
  <c r="B514" i="4"/>
  <c r="F514" i="4"/>
  <c r="H514" i="4"/>
  <c r="A515" i="4" s="1"/>
  <c r="E514" i="4"/>
  <c r="G515" i="4" l="1"/>
  <c r="F515" i="4"/>
  <c r="H515" i="4"/>
  <c r="A516" i="4" s="1"/>
  <c r="D515" i="4"/>
  <c r="B515" i="4"/>
  <c r="C515" i="4"/>
  <c r="E515" i="4"/>
  <c r="B516" i="4" l="1"/>
  <c r="H516" i="4"/>
  <c r="A517" i="4" s="1"/>
  <c r="D516" i="4"/>
  <c r="C516" i="4"/>
  <c r="G516" i="4"/>
  <c r="F516" i="4"/>
  <c r="E516" i="4"/>
  <c r="D517" i="4" l="1"/>
  <c r="B517" i="4"/>
  <c r="C517" i="4"/>
  <c r="G517" i="4"/>
  <c r="F517" i="4"/>
  <c r="H517" i="4"/>
  <c r="A518" i="4" s="1"/>
  <c r="E517" i="4"/>
  <c r="C518" i="4" l="1"/>
  <c r="B518" i="4"/>
  <c r="D518" i="4"/>
  <c r="G518" i="4"/>
  <c r="F518" i="4"/>
  <c r="H518" i="4"/>
  <c r="A519" i="4" s="1"/>
  <c r="E518" i="4"/>
  <c r="G519" i="4" l="1"/>
  <c r="C519" i="4"/>
  <c r="F519" i="4"/>
  <c r="H519" i="4"/>
  <c r="A520" i="4" s="1"/>
  <c r="B519" i="4"/>
  <c r="D519" i="4"/>
  <c r="E519" i="4"/>
  <c r="F520" i="4" l="1"/>
  <c r="H520" i="4"/>
  <c r="A521" i="4" s="1"/>
  <c r="D520" i="4"/>
  <c r="C520" i="4"/>
  <c r="G520" i="4"/>
  <c r="B520" i="4"/>
  <c r="E520" i="4"/>
  <c r="H521" i="4" l="1"/>
  <c r="A522" i="4" s="1"/>
  <c r="B521" i="4"/>
  <c r="F521" i="4"/>
  <c r="D521" i="4"/>
  <c r="C521" i="4"/>
  <c r="G521" i="4"/>
  <c r="E521" i="4"/>
  <c r="B522" i="4" l="1"/>
  <c r="D522" i="4"/>
  <c r="D47" i="3" s="1"/>
  <c r="C522" i="4"/>
  <c r="G522" i="4"/>
  <c r="F522" i="4"/>
  <c r="H522" i="4"/>
  <c r="A523" i="4" s="1"/>
  <c r="E522" i="4"/>
  <c r="B47" i="3" s="1"/>
  <c r="C523" i="4" l="1"/>
  <c r="G523" i="4"/>
  <c r="F523" i="4"/>
  <c r="D523" i="4"/>
  <c r="H523" i="4"/>
  <c r="A524" i="4" s="1"/>
  <c r="B523" i="4"/>
  <c r="E523" i="4"/>
  <c r="A47" i="3"/>
  <c r="F47" i="3" l="1"/>
  <c r="E47" i="3"/>
  <c r="G47" i="3"/>
  <c r="C47" i="3"/>
  <c r="B524" i="4"/>
  <c r="F524" i="4"/>
  <c r="H524" i="4"/>
  <c r="A525" i="4" s="1"/>
  <c r="C524" i="4"/>
  <c r="G524" i="4"/>
  <c r="D524" i="4"/>
  <c r="E524" i="4"/>
  <c r="D525" i="4" l="1"/>
  <c r="B525" i="4"/>
  <c r="G525" i="4"/>
  <c r="F525" i="4"/>
  <c r="E525" i="4"/>
  <c r="C525" i="4"/>
  <c r="H525" i="4"/>
  <c r="A526" i="4" s="1"/>
  <c r="C526" i="4" l="1"/>
  <c r="B526" i="4"/>
  <c r="D526" i="4"/>
  <c r="F526" i="4"/>
  <c r="H526" i="4"/>
  <c r="A527" i="4" s="1"/>
  <c r="G526" i="4"/>
  <c r="E526" i="4"/>
  <c r="D527" i="4" l="1"/>
  <c r="C527" i="4"/>
  <c r="G527" i="4"/>
  <c r="B527" i="4"/>
  <c r="H527" i="4"/>
  <c r="A528" i="4" s="1"/>
  <c r="F527" i="4"/>
  <c r="E527" i="4"/>
  <c r="C528" i="4" l="1"/>
  <c r="G528" i="4"/>
  <c r="F528" i="4"/>
  <c r="D528" i="4"/>
  <c r="H528" i="4"/>
  <c r="A529" i="4" s="1"/>
  <c r="B528" i="4"/>
  <c r="E528" i="4"/>
  <c r="G529" i="4" l="1"/>
  <c r="F529" i="4"/>
  <c r="H529" i="4"/>
  <c r="A530" i="4" s="1"/>
  <c r="C529" i="4"/>
  <c r="B529" i="4"/>
  <c r="D529" i="4"/>
  <c r="E529" i="4"/>
  <c r="F530" i="4" l="1"/>
  <c r="H530" i="4"/>
  <c r="A531" i="4" s="1"/>
  <c r="D530" i="4"/>
  <c r="C530" i="4"/>
  <c r="G530" i="4"/>
  <c r="B530" i="4"/>
  <c r="E530" i="4"/>
  <c r="H531" i="4" l="1"/>
  <c r="A532" i="4" s="1"/>
  <c r="C531" i="4"/>
  <c r="F531" i="4"/>
  <c r="B531" i="4"/>
  <c r="D531" i="4"/>
  <c r="E531" i="4"/>
  <c r="G531" i="4"/>
  <c r="B532" i="4" l="1"/>
  <c r="D532" i="4"/>
  <c r="C532" i="4"/>
  <c r="G532" i="4"/>
  <c r="F532" i="4"/>
  <c r="H532" i="4"/>
  <c r="A533" i="4" s="1"/>
  <c r="E532" i="4"/>
  <c r="B533" i="4" l="1"/>
  <c r="D533" i="4"/>
  <c r="H533" i="4"/>
  <c r="A534" i="4" s="1"/>
  <c r="C533" i="4"/>
  <c r="G533" i="4"/>
  <c r="F533" i="4"/>
  <c r="E533" i="4"/>
  <c r="B534" i="4" l="1"/>
  <c r="D534" i="4"/>
  <c r="D48" i="3" s="1"/>
  <c r="C534" i="4"/>
  <c r="G534" i="4"/>
  <c r="F534" i="4"/>
  <c r="E534" i="4"/>
  <c r="B48" i="3" s="1"/>
  <c r="H534" i="4"/>
  <c r="A535" i="4" s="1"/>
  <c r="A48" i="3" l="1"/>
  <c r="G48" i="3" s="1"/>
  <c r="D535" i="4"/>
  <c r="C535" i="4"/>
  <c r="G535" i="4"/>
  <c r="H535" i="4"/>
  <c r="A536" i="4" s="1"/>
  <c r="B535" i="4"/>
  <c r="F535" i="4"/>
  <c r="E535" i="4"/>
  <c r="C48" i="3" l="1"/>
  <c r="F48" i="3"/>
  <c r="E48" i="3"/>
  <c r="C536" i="4"/>
  <c r="G536" i="4"/>
  <c r="F536" i="4"/>
  <c r="B536" i="4"/>
  <c r="D536" i="4"/>
  <c r="H536" i="4"/>
  <c r="A537" i="4" s="1"/>
  <c r="E536" i="4"/>
  <c r="G537" i="4" l="1"/>
  <c r="F537" i="4"/>
  <c r="H537" i="4"/>
  <c r="A538" i="4" s="1"/>
  <c r="C537" i="4"/>
  <c r="B537" i="4"/>
  <c r="D537" i="4"/>
  <c r="E537" i="4"/>
  <c r="F538" i="4" l="1"/>
  <c r="H538" i="4"/>
  <c r="A539" i="4" s="1"/>
  <c r="B538" i="4"/>
  <c r="C538" i="4"/>
  <c r="G538" i="4"/>
  <c r="D538" i="4"/>
  <c r="E538" i="4"/>
  <c r="H539" i="4" l="1"/>
  <c r="A540" i="4" s="1"/>
  <c r="C539" i="4"/>
  <c r="G539" i="4"/>
  <c r="F539" i="4"/>
  <c r="B539" i="4"/>
  <c r="E539" i="4"/>
  <c r="D539" i="4"/>
  <c r="B540" i="4" l="1"/>
  <c r="H540" i="4"/>
  <c r="A541" i="4" s="1"/>
  <c r="C540" i="4"/>
  <c r="D540" i="4"/>
  <c r="E540" i="4"/>
  <c r="G540" i="4"/>
  <c r="F540" i="4"/>
  <c r="B541" i="4" l="1"/>
  <c r="D541" i="4"/>
  <c r="C541" i="4"/>
  <c r="G541" i="4"/>
  <c r="F541" i="4"/>
  <c r="H541" i="4"/>
  <c r="A542" i="4" s="1"/>
  <c r="E541" i="4"/>
  <c r="B542" i="4" l="1"/>
  <c r="D542" i="4"/>
  <c r="C542" i="4"/>
  <c r="H542" i="4"/>
  <c r="A543" i="4" s="1"/>
  <c r="G542" i="4"/>
  <c r="F542" i="4"/>
  <c r="E542" i="4"/>
  <c r="D543" i="4" l="1"/>
  <c r="C543" i="4"/>
  <c r="G543" i="4"/>
  <c r="B543" i="4"/>
  <c r="F543" i="4"/>
  <c r="H543" i="4"/>
  <c r="A544" i="4" s="1"/>
  <c r="E543" i="4"/>
  <c r="C544" i="4" l="1"/>
  <c r="G544" i="4"/>
  <c r="F544" i="4"/>
  <c r="B544" i="4"/>
  <c r="D544" i="4"/>
  <c r="H544" i="4"/>
  <c r="A545" i="4" s="1"/>
  <c r="E544" i="4"/>
  <c r="G545" i="4" l="1"/>
  <c r="F545" i="4"/>
  <c r="H545" i="4"/>
  <c r="A546" i="4" s="1"/>
  <c r="B545" i="4"/>
  <c r="D545" i="4"/>
  <c r="C545" i="4"/>
  <c r="E545" i="4"/>
  <c r="F546" i="4" l="1"/>
  <c r="H546" i="4"/>
  <c r="A547" i="4" s="1"/>
  <c r="G546" i="4"/>
  <c r="B546" i="4"/>
  <c r="D546" i="4"/>
  <c r="D49" i="3" s="1"/>
  <c r="C546" i="4"/>
  <c r="E546" i="4"/>
  <c r="B49" i="3" s="1"/>
  <c r="A49" i="3" l="1"/>
  <c r="G49" i="3" s="1"/>
  <c r="H547" i="4"/>
  <c r="A548" i="4" s="1"/>
  <c r="B547" i="4"/>
  <c r="D547" i="4"/>
  <c r="C547" i="4"/>
  <c r="G547" i="4"/>
  <c r="F547" i="4"/>
  <c r="E547" i="4"/>
  <c r="C49" i="3" l="1"/>
  <c r="E49" i="3"/>
  <c r="F49" i="3"/>
  <c r="B548" i="4"/>
  <c r="G548" i="4"/>
  <c r="F548" i="4"/>
  <c r="H548" i="4"/>
  <c r="A549" i="4" s="1"/>
  <c r="D548" i="4"/>
  <c r="C548" i="4"/>
  <c r="E548" i="4"/>
  <c r="B549" i="4" l="1"/>
  <c r="D549" i="4"/>
  <c r="H549" i="4"/>
  <c r="A550" i="4" s="1"/>
  <c r="C549" i="4"/>
  <c r="G549" i="4"/>
  <c r="E549" i="4"/>
  <c r="F549" i="4"/>
  <c r="B550" i="4" l="1"/>
  <c r="D550" i="4"/>
  <c r="C550" i="4"/>
  <c r="G550" i="4"/>
  <c r="F550" i="4"/>
  <c r="H550" i="4"/>
  <c r="A551" i="4" s="1"/>
  <c r="E550" i="4"/>
  <c r="D551" i="4" l="1"/>
  <c r="C551" i="4"/>
  <c r="G551" i="4"/>
  <c r="H551" i="4"/>
  <c r="A552" i="4" s="1"/>
  <c r="B551" i="4"/>
  <c r="F551" i="4"/>
  <c r="E551" i="4"/>
  <c r="C552" i="4" l="1"/>
  <c r="G552" i="4"/>
  <c r="F552" i="4"/>
  <c r="B552" i="4"/>
  <c r="D552" i="4"/>
  <c r="H552" i="4"/>
  <c r="A553" i="4" s="1"/>
  <c r="E552" i="4"/>
  <c r="G553" i="4" l="1"/>
  <c r="F553" i="4"/>
  <c r="H553" i="4"/>
  <c r="A554" i="4" s="1"/>
  <c r="B553" i="4"/>
  <c r="D553" i="4"/>
  <c r="C553" i="4"/>
  <c r="E553" i="4"/>
  <c r="F554" i="4" l="1"/>
  <c r="H554" i="4"/>
  <c r="A555" i="4" s="1"/>
  <c r="B554" i="4"/>
  <c r="D554" i="4"/>
  <c r="C554" i="4"/>
  <c r="G554" i="4"/>
  <c r="E554" i="4"/>
  <c r="H555" i="4" l="1"/>
  <c r="A556" i="4" s="1"/>
  <c r="F555" i="4"/>
  <c r="G555" i="4"/>
  <c r="B555" i="4"/>
  <c r="C555" i="4"/>
  <c r="D555" i="4"/>
  <c r="E555" i="4"/>
  <c r="B556" i="4" l="1"/>
  <c r="D556" i="4"/>
  <c r="C556" i="4"/>
  <c r="G556" i="4"/>
  <c r="F556" i="4"/>
  <c r="H556" i="4"/>
  <c r="A557" i="4" s="1"/>
  <c r="E556" i="4"/>
  <c r="B557" i="4" l="1"/>
  <c r="D557" i="4"/>
  <c r="F557" i="4"/>
  <c r="H557" i="4"/>
  <c r="A558" i="4" s="1"/>
  <c r="G557" i="4"/>
  <c r="C557" i="4"/>
  <c r="E557" i="4"/>
  <c r="B558" i="4" l="1"/>
  <c r="D558" i="4"/>
  <c r="D50" i="3" s="1"/>
  <c r="C558" i="4"/>
  <c r="H558" i="4"/>
  <c r="A559" i="4" s="1"/>
  <c r="F558" i="4"/>
  <c r="G558" i="4"/>
  <c r="E558" i="4"/>
  <c r="B50" i="3" s="1"/>
  <c r="A50" i="3" l="1"/>
  <c r="E50" i="3" s="1"/>
  <c r="D559" i="4"/>
  <c r="C559" i="4"/>
  <c r="G559" i="4"/>
  <c r="F559" i="4"/>
  <c r="H559" i="4"/>
  <c r="A560" i="4" s="1"/>
  <c r="B559" i="4"/>
  <c r="E559" i="4"/>
  <c r="C50" i="3" l="1"/>
  <c r="G50" i="3"/>
  <c r="F50" i="3"/>
  <c r="C560" i="4"/>
  <c r="G560" i="4"/>
  <c r="F560" i="4"/>
  <c r="H560" i="4"/>
  <c r="A561" i="4" s="1"/>
  <c r="D560" i="4"/>
  <c r="B560" i="4"/>
  <c r="E560" i="4"/>
  <c r="G561" i="4" l="1"/>
  <c r="F561" i="4"/>
  <c r="H561" i="4"/>
  <c r="A562" i="4" s="1"/>
  <c r="D561" i="4"/>
  <c r="C561" i="4"/>
  <c r="B561" i="4"/>
  <c r="E561" i="4"/>
  <c r="F562" i="4" l="1"/>
  <c r="H562" i="4"/>
  <c r="A563" i="4" s="1"/>
  <c r="B562" i="4"/>
  <c r="D562" i="4"/>
  <c r="C562" i="4"/>
  <c r="G562" i="4"/>
  <c r="E562" i="4"/>
  <c r="H563" i="4" l="1"/>
  <c r="A564" i="4" s="1"/>
  <c r="D563" i="4"/>
  <c r="C563" i="4"/>
  <c r="G563" i="4"/>
  <c r="F563" i="4"/>
  <c r="B563" i="4"/>
  <c r="E563" i="4"/>
  <c r="B564" i="4" l="1"/>
  <c r="H564" i="4"/>
  <c r="A565" i="4" s="1"/>
  <c r="G564" i="4"/>
  <c r="F564" i="4"/>
  <c r="E564" i="4"/>
  <c r="D564" i="4"/>
  <c r="C564" i="4"/>
  <c r="B565" i="4" l="1"/>
  <c r="D565" i="4"/>
  <c r="C565" i="4"/>
  <c r="G565" i="4"/>
  <c r="F565" i="4"/>
  <c r="H565" i="4"/>
  <c r="A566" i="4" s="1"/>
  <c r="E565" i="4"/>
  <c r="B566" i="4" l="1"/>
  <c r="D566" i="4"/>
  <c r="C566" i="4"/>
  <c r="H566" i="4"/>
  <c r="A567" i="4" s="1"/>
  <c r="G566" i="4"/>
  <c r="F566" i="4"/>
  <c r="E566" i="4"/>
  <c r="D567" i="4" l="1"/>
  <c r="C567" i="4"/>
  <c r="G567" i="4"/>
  <c r="B567" i="4"/>
  <c r="H567" i="4"/>
  <c r="A568" i="4" s="1"/>
  <c r="E567" i="4"/>
  <c r="F567" i="4"/>
  <c r="C568" i="4" l="1"/>
  <c r="G568" i="4"/>
  <c r="F568" i="4"/>
  <c r="H568" i="4"/>
  <c r="A569" i="4" s="1"/>
  <c r="B568" i="4"/>
  <c r="D568" i="4"/>
  <c r="E568" i="4"/>
  <c r="G569" i="4" l="1"/>
  <c r="F569" i="4"/>
  <c r="H569" i="4"/>
  <c r="A570" i="4" s="1"/>
  <c r="B569" i="4"/>
  <c r="C569" i="4"/>
  <c r="D569" i="4"/>
  <c r="E569" i="4"/>
  <c r="F570" i="4" l="1"/>
  <c r="H570" i="4"/>
  <c r="A571" i="4" s="1"/>
  <c r="C570" i="4"/>
  <c r="G570" i="4"/>
  <c r="D570" i="4"/>
  <c r="D51" i="3" s="1"/>
  <c r="B570" i="4"/>
  <c r="E570" i="4"/>
  <c r="B51" i="3" s="1"/>
  <c r="A51" i="3" l="1"/>
  <c r="G51" i="3" s="1"/>
  <c r="H571" i="4"/>
  <c r="A572" i="4" s="1"/>
  <c r="B571" i="4"/>
  <c r="D571" i="4"/>
  <c r="C571" i="4"/>
  <c r="G571" i="4"/>
  <c r="E571" i="4"/>
  <c r="F571" i="4"/>
  <c r="C51" i="3" l="1"/>
  <c r="E51" i="3"/>
  <c r="F51" i="3"/>
  <c r="B572" i="4"/>
  <c r="C572" i="4"/>
  <c r="G572" i="4"/>
  <c r="F572" i="4"/>
  <c r="D572" i="4"/>
  <c r="H572" i="4"/>
  <c r="A573" i="4" s="1"/>
  <c r="E572" i="4"/>
  <c r="B573" i="4" l="1"/>
  <c r="D573" i="4"/>
  <c r="G573" i="4"/>
  <c r="F573" i="4"/>
  <c r="C573" i="4"/>
  <c r="E573" i="4"/>
  <c r="H573" i="4"/>
  <c r="A574" i="4" s="1"/>
  <c r="B574" i="4" l="1"/>
  <c r="D574" i="4"/>
  <c r="C574" i="4"/>
  <c r="G574" i="4"/>
  <c r="F574" i="4"/>
  <c r="H574" i="4"/>
  <c r="A575" i="4" s="1"/>
  <c r="E574" i="4"/>
  <c r="D575" i="4" l="1"/>
  <c r="C575" i="4"/>
  <c r="G575" i="4"/>
  <c r="B575" i="4"/>
  <c r="F575" i="4"/>
  <c r="H575" i="4"/>
  <c r="A576" i="4" s="1"/>
  <c r="E575" i="4"/>
  <c r="C576" i="4" l="1"/>
  <c r="G576" i="4"/>
  <c r="F576" i="4"/>
  <c r="B576" i="4"/>
  <c r="D576" i="4"/>
  <c r="H576" i="4"/>
  <c r="A577" i="4" s="1"/>
  <c r="E576" i="4"/>
  <c r="G577" i="4" l="1"/>
  <c r="F577" i="4"/>
  <c r="H577" i="4"/>
  <c r="A578" i="4" s="1"/>
  <c r="D577" i="4"/>
  <c r="B577" i="4"/>
  <c r="C577" i="4"/>
  <c r="E577" i="4"/>
  <c r="F578" i="4" l="1"/>
  <c r="H578" i="4"/>
  <c r="A579" i="4" s="1"/>
  <c r="B578" i="4"/>
  <c r="D578" i="4"/>
  <c r="C578" i="4"/>
  <c r="G578" i="4"/>
  <c r="E578" i="4"/>
  <c r="G579" i="4" l="1"/>
  <c r="F579" i="4"/>
  <c r="H579" i="4"/>
  <c r="A580" i="4" s="1"/>
  <c r="D579" i="4"/>
  <c r="C579" i="4"/>
  <c r="B579" i="4"/>
  <c r="E579" i="4"/>
  <c r="B580" i="4" l="1"/>
  <c r="H580" i="4"/>
  <c r="A581" i="4" s="1"/>
  <c r="G580" i="4"/>
  <c r="D580" i="4"/>
  <c r="C580" i="4"/>
  <c r="F580" i="4"/>
  <c r="E580" i="4"/>
  <c r="D581" i="4" l="1"/>
  <c r="B581" i="4"/>
  <c r="G581" i="4"/>
  <c r="F581" i="4"/>
  <c r="C581" i="4"/>
  <c r="H581" i="4"/>
  <c r="A582" i="4" s="1"/>
  <c r="E581" i="4"/>
  <c r="C582" i="4" l="1"/>
  <c r="B582" i="4"/>
  <c r="D582" i="4"/>
  <c r="D52" i="3" s="1"/>
  <c r="G582" i="4"/>
  <c r="H582" i="4"/>
  <c r="A583" i="4" s="1"/>
  <c r="F582" i="4"/>
  <c r="E582" i="4"/>
  <c r="B52" i="3" s="1"/>
  <c r="G583" i="4" l="1"/>
  <c r="C583" i="4"/>
  <c r="F583" i="4"/>
  <c r="H583" i="4"/>
  <c r="A584" i="4" s="1"/>
  <c r="D583" i="4"/>
  <c r="B583" i="4"/>
  <c r="E583" i="4"/>
  <c r="A52" i="3"/>
  <c r="C52" i="3" l="1"/>
  <c r="F52" i="3"/>
  <c r="E52" i="3"/>
  <c r="G52" i="3"/>
  <c r="F584" i="4"/>
  <c r="H584" i="4"/>
  <c r="A585" i="4" s="1"/>
  <c r="G584" i="4"/>
  <c r="B584" i="4"/>
  <c r="C584" i="4"/>
  <c r="D584" i="4"/>
  <c r="E584" i="4"/>
  <c r="H585" i="4" l="1"/>
  <c r="A586" i="4" s="1"/>
  <c r="B585" i="4"/>
  <c r="G585" i="4"/>
  <c r="F585" i="4"/>
  <c r="E585" i="4"/>
  <c r="D585" i="4"/>
  <c r="C585" i="4"/>
  <c r="B586" i="4" l="1"/>
  <c r="D586" i="4"/>
  <c r="C586" i="4"/>
  <c r="H586" i="4"/>
  <c r="A587" i="4" s="1"/>
  <c r="G586" i="4"/>
  <c r="F586" i="4"/>
  <c r="E586" i="4"/>
  <c r="C587" i="4" l="1"/>
  <c r="G587" i="4"/>
  <c r="F587" i="4"/>
  <c r="H587" i="4"/>
  <c r="A588" i="4" s="1"/>
  <c r="B587" i="4"/>
  <c r="E587" i="4"/>
  <c r="D587" i="4"/>
  <c r="B588" i="4" l="1"/>
  <c r="F588" i="4"/>
  <c r="H588" i="4"/>
  <c r="A589" i="4" s="1"/>
  <c r="D588" i="4"/>
  <c r="G588" i="4"/>
  <c r="E588" i="4"/>
  <c r="C588" i="4"/>
  <c r="D589" i="4" l="1"/>
  <c r="F589" i="4"/>
  <c r="H589" i="4"/>
  <c r="A590" i="4" s="1"/>
  <c r="B589" i="4"/>
  <c r="C589" i="4"/>
  <c r="G589" i="4"/>
  <c r="E589" i="4"/>
  <c r="C590" i="4" l="1"/>
  <c r="B590" i="4"/>
  <c r="D590" i="4"/>
  <c r="G590" i="4"/>
  <c r="F590" i="4"/>
  <c r="H590" i="4"/>
  <c r="A591" i="4" s="1"/>
  <c r="E590" i="4"/>
  <c r="G591" i="4" l="1"/>
  <c r="D591" i="4"/>
  <c r="C591" i="4"/>
  <c r="F591" i="4"/>
  <c r="B591" i="4"/>
  <c r="H591" i="4"/>
  <c r="A592" i="4" s="1"/>
  <c r="E591" i="4"/>
  <c r="F592" i="4" l="1"/>
  <c r="G592" i="4"/>
  <c r="H592" i="4"/>
  <c r="A593" i="4" s="1"/>
  <c r="B592" i="4"/>
  <c r="C592" i="4"/>
  <c r="D592" i="4"/>
  <c r="E592" i="4"/>
  <c r="H593" i="4" l="1"/>
  <c r="A594" i="4" s="1"/>
  <c r="F593" i="4"/>
  <c r="D593" i="4"/>
  <c r="B593" i="4"/>
  <c r="C593" i="4"/>
  <c r="G593" i="4"/>
  <c r="E593" i="4"/>
  <c r="B594" i="4" l="1"/>
  <c r="D594" i="4"/>
  <c r="D53" i="3" s="1"/>
  <c r="C594" i="4"/>
  <c r="F594" i="4"/>
  <c r="E594" i="4"/>
  <c r="B53" i="3" s="1"/>
  <c r="G594" i="4"/>
  <c r="H594" i="4"/>
  <c r="A595" i="4" s="1"/>
  <c r="D595" i="4" l="1"/>
  <c r="C595" i="4"/>
  <c r="G595" i="4"/>
  <c r="B595" i="4"/>
  <c r="H595" i="4"/>
  <c r="A596" i="4" s="1"/>
  <c r="E595" i="4"/>
  <c r="F595" i="4"/>
  <c r="A53" i="3"/>
  <c r="B596" i="4" l="1"/>
  <c r="G596" i="4"/>
  <c r="F596" i="4"/>
  <c r="H596" i="4"/>
  <c r="A597" i="4" s="1"/>
  <c r="D596" i="4"/>
  <c r="C596" i="4"/>
  <c r="E596" i="4"/>
  <c r="C53" i="3"/>
  <c r="G53" i="3"/>
  <c r="F53" i="3"/>
  <c r="E53" i="3"/>
  <c r="D597" i="4" l="1"/>
  <c r="H597" i="4"/>
  <c r="A598" i="4" s="1"/>
  <c r="C597" i="4"/>
  <c r="B597" i="4"/>
  <c r="F597" i="4"/>
  <c r="E597" i="4"/>
  <c r="G597" i="4"/>
  <c r="C598" i="4" l="1"/>
  <c r="B598" i="4"/>
  <c r="D598" i="4"/>
  <c r="G598" i="4"/>
  <c r="F598" i="4"/>
  <c r="H598" i="4"/>
  <c r="A599" i="4" s="1"/>
  <c r="E598" i="4"/>
  <c r="G599" i="4" l="1"/>
  <c r="B599" i="4"/>
  <c r="D599" i="4"/>
  <c r="C599" i="4"/>
  <c r="F599" i="4"/>
  <c r="H599" i="4"/>
  <c r="A600" i="4" s="1"/>
  <c r="E599" i="4"/>
  <c r="F600" i="4" l="1"/>
  <c r="C600" i="4"/>
  <c r="G600" i="4"/>
  <c r="H600" i="4"/>
  <c r="A601" i="4" s="1"/>
  <c r="B600" i="4"/>
  <c r="D600" i="4"/>
  <c r="E600" i="4"/>
  <c r="H601" i="4" l="1"/>
  <c r="A602" i="4" s="1"/>
  <c r="F601" i="4"/>
  <c r="C601" i="4"/>
  <c r="D601" i="4"/>
  <c r="G601" i="4"/>
  <c r="B601" i="4"/>
  <c r="E601" i="4"/>
  <c r="B602" i="4" l="1"/>
  <c r="C602" i="4"/>
  <c r="G602" i="4"/>
  <c r="F602" i="4"/>
  <c r="H602" i="4"/>
  <c r="A603" i="4" s="1"/>
  <c r="E602" i="4"/>
  <c r="D602" i="4"/>
  <c r="B603" i="4" l="1"/>
  <c r="D603" i="4"/>
  <c r="C603" i="4"/>
  <c r="F603" i="4"/>
  <c r="G603" i="4"/>
  <c r="H603" i="4"/>
  <c r="A604" i="4" s="1"/>
  <c r="E603" i="4"/>
  <c r="B604" i="4" l="1"/>
  <c r="C604" i="4"/>
  <c r="G604" i="4"/>
  <c r="F604" i="4"/>
  <c r="D604" i="4"/>
  <c r="H604" i="4"/>
  <c r="A605" i="4" s="1"/>
  <c r="E604" i="4"/>
  <c r="D605" i="4" l="1"/>
  <c r="F605" i="4"/>
  <c r="H605" i="4"/>
  <c r="A606" i="4" s="1"/>
  <c r="G605" i="4"/>
  <c r="E605" i="4"/>
  <c r="B605" i="4"/>
  <c r="C605" i="4"/>
  <c r="C606" i="4" l="1"/>
  <c r="G606" i="4"/>
  <c r="F606" i="4"/>
  <c r="B606" i="4"/>
  <c r="D606" i="4"/>
  <c r="D54" i="3" s="1"/>
  <c r="H606" i="4"/>
  <c r="A607" i="4" s="1"/>
  <c r="E606" i="4"/>
  <c r="B54" i="3" s="1"/>
  <c r="A54" i="3" l="1"/>
  <c r="G54" i="3" s="1"/>
  <c r="G607" i="4"/>
  <c r="B607" i="4"/>
  <c r="D607" i="4"/>
  <c r="H607" i="4"/>
  <c r="A608" i="4" s="1"/>
  <c r="C607" i="4"/>
  <c r="F607" i="4"/>
  <c r="E607" i="4"/>
  <c r="E54" i="3" l="1"/>
  <c r="F54" i="3"/>
  <c r="C54" i="3"/>
  <c r="F608" i="4"/>
  <c r="D608" i="4"/>
  <c r="C608" i="4"/>
  <c r="G608" i="4"/>
  <c r="H608" i="4"/>
  <c r="A609" i="4" s="1"/>
  <c r="B608" i="4"/>
  <c r="E608" i="4"/>
  <c r="H609" i="4" l="1"/>
  <c r="A610" i="4" s="1"/>
  <c r="G609" i="4"/>
  <c r="F609" i="4"/>
  <c r="D609" i="4"/>
  <c r="C609" i="4"/>
  <c r="B609" i="4"/>
  <c r="E609" i="4"/>
  <c r="H610" i="4" l="1"/>
  <c r="A611" i="4" s="1"/>
  <c r="G610" i="4"/>
  <c r="F610" i="4"/>
  <c r="B610" i="4"/>
  <c r="D610" i="4"/>
  <c r="C610" i="4"/>
  <c r="E610" i="4"/>
  <c r="B611" i="4" l="1"/>
  <c r="D611" i="4"/>
  <c r="H611" i="4"/>
  <c r="A612" i="4" s="1"/>
  <c r="G611" i="4"/>
  <c r="C611" i="4"/>
  <c r="E611" i="4"/>
  <c r="F611" i="4"/>
  <c r="B612" i="4" l="1"/>
  <c r="D612" i="4"/>
  <c r="C612" i="4"/>
  <c r="G612" i="4"/>
  <c r="H612" i="4"/>
  <c r="A613" i="4" s="1"/>
  <c r="F612" i="4"/>
  <c r="E612" i="4"/>
  <c r="D613" i="4" l="1"/>
  <c r="G613" i="4"/>
  <c r="F613" i="4"/>
  <c r="H613" i="4"/>
  <c r="A614" i="4" s="1"/>
  <c r="B613" i="4"/>
  <c r="C613" i="4"/>
  <c r="E613" i="4"/>
  <c r="C614" i="4" l="1"/>
  <c r="H614" i="4"/>
  <c r="A615" i="4" s="1"/>
  <c r="F614" i="4"/>
  <c r="B614" i="4"/>
  <c r="G614" i="4"/>
  <c r="E614" i="4"/>
  <c r="D614" i="4"/>
  <c r="G615" i="4" l="1"/>
  <c r="B615" i="4"/>
  <c r="D615" i="4"/>
  <c r="H615" i="4"/>
  <c r="A616" i="4" s="1"/>
  <c r="F615" i="4"/>
  <c r="C615" i="4"/>
  <c r="E615" i="4"/>
  <c r="F616" i="4" l="1"/>
  <c r="B616" i="4"/>
  <c r="D616" i="4"/>
  <c r="C616" i="4"/>
  <c r="G616" i="4"/>
  <c r="H616" i="4"/>
  <c r="A617" i="4" s="1"/>
  <c r="E616" i="4"/>
  <c r="C617" i="4" l="1"/>
  <c r="G617" i="4"/>
  <c r="F617" i="4"/>
  <c r="B617" i="4"/>
  <c r="D617" i="4"/>
  <c r="H617" i="4"/>
  <c r="A618" i="4" s="1"/>
  <c r="E617" i="4"/>
  <c r="G618" i="4" l="1"/>
  <c r="F618" i="4"/>
  <c r="H618" i="4"/>
  <c r="A619" i="4" s="1"/>
  <c r="B618" i="4"/>
  <c r="E618" i="4"/>
  <c r="B55" i="3" s="1"/>
  <c r="C618" i="4"/>
  <c r="D618" i="4"/>
  <c r="D55" i="3" s="1"/>
  <c r="A55" i="3" l="1"/>
  <c r="F55" i="3" s="1"/>
  <c r="F619" i="4"/>
  <c r="H619" i="4"/>
  <c r="A620" i="4" s="1"/>
  <c r="B619" i="4"/>
  <c r="D619" i="4"/>
  <c r="C619" i="4"/>
  <c r="G619" i="4"/>
  <c r="E619" i="4"/>
  <c r="E55" i="3" l="1"/>
  <c r="G55" i="3"/>
  <c r="C55" i="3"/>
  <c r="H620" i="4"/>
  <c r="A621" i="4" s="1"/>
  <c r="G620" i="4"/>
  <c r="F620" i="4"/>
  <c r="B620" i="4"/>
  <c r="D620" i="4"/>
  <c r="E620" i="4"/>
  <c r="C620" i="4"/>
  <c r="B621" i="4" l="1"/>
  <c r="F621" i="4"/>
  <c r="H621" i="4"/>
  <c r="A622" i="4" s="1"/>
  <c r="D621" i="4"/>
  <c r="E621" i="4"/>
  <c r="C621" i="4"/>
  <c r="G621" i="4"/>
  <c r="B622" i="4" l="1"/>
  <c r="D622" i="4"/>
  <c r="G622" i="4"/>
  <c r="F622" i="4"/>
  <c r="C622" i="4"/>
  <c r="H622" i="4"/>
  <c r="A623" i="4" s="1"/>
  <c r="E622" i="4"/>
  <c r="B623" i="4" l="1"/>
  <c r="D623" i="4"/>
  <c r="C623" i="4"/>
  <c r="F623" i="4"/>
  <c r="H623" i="4"/>
  <c r="A624" i="4" s="1"/>
  <c r="E623" i="4"/>
  <c r="G623" i="4"/>
  <c r="D624" i="4" l="1"/>
  <c r="C624" i="4"/>
  <c r="G624" i="4"/>
  <c r="B624" i="4"/>
  <c r="F624" i="4"/>
  <c r="H624" i="4"/>
  <c r="A625" i="4" s="1"/>
  <c r="E624" i="4"/>
  <c r="C625" i="4" l="1"/>
  <c r="G625" i="4"/>
  <c r="F625" i="4"/>
  <c r="D625" i="4"/>
  <c r="B625" i="4"/>
  <c r="H625" i="4"/>
  <c r="A626" i="4" s="1"/>
  <c r="E625" i="4"/>
  <c r="G626" i="4" l="1"/>
  <c r="F626" i="4"/>
  <c r="H626" i="4"/>
  <c r="A627" i="4" s="1"/>
  <c r="B626" i="4"/>
  <c r="D626" i="4"/>
  <c r="E626" i="4"/>
  <c r="C626" i="4"/>
  <c r="F627" i="4" l="1"/>
  <c r="H627" i="4"/>
  <c r="A628" i="4" s="1"/>
  <c r="D627" i="4"/>
  <c r="G627" i="4"/>
  <c r="E627" i="4"/>
  <c r="B627" i="4"/>
  <c r="C627" i="4"/>
  <c r="H628" i="4" l="1"/>
  <c r="A629" i="4" s="1"/>
  <c r="B628" i="4"/>
  <c r="D628" i="4"/>
  <c r="C628" i="4"/>
  <c r="G628" i="4"/>
  <c r="F628" i="4"/>
  <c r="E628" i="4"/>
  <c r="B629" i="4" l="1"/>
  <c r="F629" i="4"/>
  <c r="H629" i="4"/>
  <c r="A630" i="4" s="1"/>
  <c r="D629" i="4"/>
  <c r="G629" i="4"/>
  <c r="E629" i="4"/>
  <c r="C629" i="4"/>
  <c r="B630" i="4" l="1"/>
  <c r="D630" i="4"/>
  <c r="D56" i="3" s="1"/>
  <c r="H630" i="4"/>
  <c r="A631" i="4" s="1"/>
  <c r="F630" i="4"/>
  <c r="E630" i="4"/>
  <c r="B56" i="3" s="1"/>
  <c r="C630" i="4"/>
  <c r="G630" i="4"/>
  <c r="B631" i="4" l="1"/>
  <c r="D631" i="4"/>
  <c r="C631" i="4"/>
  <c r="F631" i="4"/>
  <c r="H631" i="4"/>
  <c r="A632" i="4" s="1"/>
  <c r="G631" i="4"/>
  <c r="E631" i="4"/>
  <c r="A56" i="3"/>
  <c r="G56" i="3" l="1"/>
  <c r="E56" i="3"/>
  <c r="C56" i="3"/>
  <c r="F56" i="3"/>
  <c r="D632" i="4"/>
  <c r="C632" i="4"/>
  <c r="G632" i="4"/>
  <c r="H632" i="4"/>
  <c r="A633" i="4" s="1"/>
  <c r="F632" i="4"/>
  <c r="B632" i="4"/>
  <c r="E632" i="4"/>
  <c r="C633" i="4" l="1"/>
  <c r="G633" i="4"/>
  <c r="F633" i="4"/>
  <c r="D633" i="4"/>
  <c r="H633" i="4"/>
  <c r="A634" i="4" s="1"/>
  <c r="E633" i="4"/>
  <c r="B633" i="4"/>
  <c r="G634" i="4" l="1"/>
  <c r="F634" i="4"/>
  <c r="H634" i="4"/>
  <c r="A635" i="4" s="1"/>
  <c r="C634" i="4"/>
  <c r="B634" i="4"/>
  <c r="D634" i="4"/>
  <c r="E634" i="4"/>
  <c r="F635" i="4" l="1"/>
  <c r="H635" i="4"/>
  <c r="A636" i="4" s="1"/>
  <c r="D635" i="4"/>
  <c r="C635" i="4"/>
  <c r="G635" i="4"/>
  <c r="B635" i="4"/>
  <c r="E635" i="4"/>
  <c r="H636" i="4" l="1"/>
  <c r="A637" i="4" s="1"/>
  <c r="C636" i="4"/>
  <c r="G636" i="4"/>
  <c r="F636" i="4"/>
  <c r="E636" i="4"/>
  <c r="B636" i="4"/>
  <c r="D636" i="4"/>
  <c r="B637" i="4" l="1"/>
  <c r="D637" i="4"/>
  <c r="C637" i="4"/>
  <c r="G637" i="4"/>
  <c r="F637" i="4"/>
  <c r="E637" i="4"/>
  <c r="H637" i="4"/>
  <c r="A638" i="4" s="1"/>
  <c r="B638" i="4" l="1"/>
  <c r="D638" i="4"/>
  <c r="H638" i="4"/>
  <c r="A639" i="4" s="1"/>
  <c r="C638" i="4"/>
  <c r="G638" i="4"/>
  <c r="E638" i="4"/>
  <c r="F638" i="4"/>
  <c r="B639" i="4" l="1"/>
  <c r="D639" i="4"/>
  <c r="C639" i="4"/>
  <c r="F639" i="4"/>
  <c r="H639" i="4"/>
  <c r="A640" i="4" s="1"/>
  <c r="G639" i="4"/>
  <c r="E639" i="4"/>
  <c r="D640" i="4" l="1"/>
  <c r="C640" i="4"/>
  <c r="G640" i="4"/>
  <c r="H640" i="4"/>
  <c r="A641" i="4" s="1"/>
  <c r="B640" i="4"/>
  <c r="F640" i="4"/>
  <c r="E640" i="4"/>
  <c r="C641" i="4" l="1"/>
  <c r="G641" i="4"/>
  <c r="F641" i="4"/>
  <c r="D641" i="4"/>
  <c r="E641" i="4"/>
  <c r="B641" i="4"/>
  <c r="H641" i="4"/>
  <c r="A642" i="4" s="1"/>
  <c r="G642" i="4" l="1"/>
  <c r="F642" i="4"/>
  <c r="H642" i="4"/>
  <c r="A643" i="4" s="1"/>
  <c r="C642" i="4"/>
  <c r="D642" i="4"/>
  <c r="D57" i="3" s="1"/>
  <c r="E642" i="4"/>
  <c r="B57" i="3" s="1"/>
  <c r="B642" i="4"/>
  <c r="F643" i="4" l="1"/>
  <c r="H643" i="4"/>
  <c r="A644" i="4" s="1"/>
  <c r="G643" i="4"/>
  <c r="B643" i="4"/>
  <c r="D643" i="4"/>
  <c r="C643" i="4"/>
  <c r="E643" i="4"/>
  <c r="A57" i="3"/>
  <c r="H644" i="4" l="1"/>
  <c r="A645" i="4" s="1"/>
  <c r="C644" i="4"/>
  <c r="G644" i="4"/>
  <c r="D644" i="4"/>
  <c r="E644" i="4"/>
  <c r="B644" i="4"/>
  <c r="F644" i="4"/>
  <c r="G57" i="3"/>
  <c r="F57" i="3"/>
  <c r="E57" i="3"/>
  <c r="C57" i="3"/>
  <c r="B645" i="4" l="1"/>
  <c r="G645" i="4"/>
  <c r="C645" i="4"/>
  <c r="F645" i="4"/>
  <c r="H645" i="4"/>
  <c r="A646" i="4" s="1"/>
  <c r="E645" i="4"/>
  <c r="D645" i="4"/>
  <c r="B646" i="4" l="1"/>
  <c r="D646" i="4"/>
  <c r="C646" i="4"/>
  <c r="G646" i="4"/>
  <c r="F646" i="4"/>
  <c r="H646" i="4"/>
  <c r="A647" i="4" s="1"/>
  <c r="E646" i="4"/>
  <c r="B647" i="4" l="1"/>
  <c r="D647" i="4"/>
  <c r="C647" i="4"/>
  <c r="G647" i="4"/>
  <c r="F647" i="4"/>
  <c r="H647" i="4"/>
  <c r="A648" i="4" s="1"/>
  <c r="E647" i="4"/>
  <c r="D648" i="4" l="1"/>
  <c r="C648" i="4"/>
  <c r="G648" i="4"/>
  <c r="B648" i="4"/>
  <c r="F648" i="4"/>
  <c r="H648" i="4"/>
  <c r="A649" i="4" s="1"/>
  <c r="E648" i="4"/>
  <c r="C649" i="4" l="1"/>
  <c r="G649" i="4"/>
  <c r="F649" i="4"/>
  <c r="B649" i="4"/>
  <c r="D649" i="4"/>
  <c r="E649" i="4"/>
  <c r="H649" i="4"/>
  <c r="A650" i="4" s="1"/>
  <c r="G650" i="4" l="1"/>
  <c r="F650" i="4"/>
  <c r="H650" i="4"/>
  <c r="A651" i="4" s="1"/>
  <c r="B650" i="4"/>
  <c r="D650" i="4"/>
  <c r="E650" i="4"/>
  <c r="C650" i="4"/>
  <c r="F651" i="4" l="1"/>
  <c r="H651" i="4"/>
  <c r="A652" i="4" s="1"/>
  <c r="G651" i="4"/>
  <c r="B651" i="4"/>
  <c r="D651" i="4"/>
  <c r="C651" i="4"/>
  <c r="E651" i="4"/>
  <c r="H652" i="4" l="1"/>
  <c r="A653" i="4" s="1"/>
  <c r="B652" i="4"/>
  <c r="F652" i="4"/>
  <c r="D652" i="4"/>
  <c r="C652" i="4"/>
  <c r="E652" i="4"/>
  <c r="G652" i="4"/>
  <c r="B653" i="4" l="1"/>
  <c r="G653" i="4"/>
  <c r="F653" i="4"/>
  <c r="D653" i="4"/>
  <c r="E653" i="4"/>
  <c r="C653" i="4"/>
  <c r="H653" i="4"/>
  <c r="A654" i="4" s="1"/>
  <c r="B654" i="4" l="1"/>
  <c r="D654" i="4"/>
  <c r="D58" i="3" s="1"/>
  <c r="F654" i="4"/>
  <c r="C654" i="4"/>
  <c r="G654" i="4"/>
  <c r="H654" i="4"/>
  <c r="A655" i="4" s="1"/>
  <c r="E654" i="4"/>
  <c r="B58" i="3" s="1"/>
  <c r="A58" i="3" l="1"/>
  <c r="E58" i="3" s="1"/>
  <c r="B655" i="4"/>
  <c r="D655" i="4"/>
  <c r="C655" i="4"/>
  <c r="G655" i="4"/>
  <c r="F655" i="4"/>
  <c r="H655" i="4"/>
  <c r="A656" i="4" s="1"/>
  <c r="E655" i="4"/>
  <c r="C58" i="3" l="1"/>
  <c r="F58" i="3"/>
  <c r="G58" i="3"/>
  <c r="D656" i="4"/>
  <c r="C656" i="4"/>
  <c r="G656" i="4"/>
  <c r="F656" i="4"/>
  <c r="B656" i="4"/>
  <c r="H656" i="4"/>
  <c r="A657" i="4" s="1"/>
  <c r="E656" i="4"/>
  <c r="C657" i="4" l="1"/>
  <c r="G657" i="4"/>
  <c r="F657" i="4"/>
  <c r="B657" i="4"/>
  <c r="D657" i="4"/>
  <c r="H657" i="4"/>
  <c r="A658" i="4" s="1"/>
  <c r="E657" i="4"/>
  <c r="G658" i="4" l="1"/>
  <c r="F658" i="4"/>
  <c r="H658" i="4"/>
  <c r="A659" i="4" s="1"/>
  <c r="D658" i="4"/>
  <c r="B658" i="4"/>
  <c r="C658" i="4"/>
  <c r="E658" i="4"/>
  <c r="F659" i="4" l="1"/>
  <c r="H659" i="4"/>
  <c r="A660" i="4" s="1"/>
  <c r="B659" i="4"/>
  <c r="D659" i="4"/>
  <c r="E659" i="4"/>
  <c r="C659" i="4"/>
  <c r="G659" i="4"/>
  <c r="H660" i="4" l="1"/>
  <c r="A661" i="4" s="1"/>
  <c r="F660" i="4"/>
  <c r="D660" i="4"/>
  <c r="B660" i="4"/>
  <c r="C660" i="4"/>
  <c r="G660" i="4"/>
  <c r="E660" i="4"/>
  <c r="B661" i="4" l="1"/>
  <c r="D661" i="4"/>
  <c r="H661" i="4"/>
  <c r="A662" i="4" s="1"/>
  <c r="C661" i="4"/>
  <c r="F661" i="4"/>
  <c r="E661" i="4"/>
  <c r="G661" i="4"/>
  <c r="B662" i="4" l="1"/>
  <c r="D662" i="4"/>
  <c r="F662" i="4"/>
  <c r="H662" i="4"/>
  <c r="A663" i="4" s="1"/>
  <c r="G662" i="4"/>
  <c r="E662" i="4"/>
  <c r="C662" i="4"/>
  <c r="B663" i="4" l="1"/>
  <c r="D663" i="4"/>
  <c r="C663" i="4"/>
  <c r="H663" i="4"/>
  <c r="A664" i="4" s="1"/>
  <c r="G663" i="4"/>
  <c r="F663" i="4"/>
  <c r="E663" i="4"/>
  <c r="D664" i="4" l="1"/>
  <c r="C664" i="4"/>
  <c r="G664" i="4"/>
  <c r="F664" i="4"/>
  <c r="H664" i="4"/>
  <c r="A665" i="4" s="1"/>
  <c r="B664" i="4"/>
  <c r="E664" i="4"/>
  <c r="C665" i="4" l="1"/>
  <c r="G665" i="4"/>
  <c r="F665" i="4"/>
  <c r="H665" i="4"/>
  <c r="A666" i="4" s="1"/>
  <c r="E665" i="4"/>
  <c r="D665" i="4"/>
  <c r="B665" i="4"/>
  <c r="G666" i="4" l="1"/>
  <c r="F666" i="4"/>
  <c r="H666" i="4"/>
  <c r="A667" i="4" s="1"/>
  <c r="D666" i="4"/>
  <c r="D59" i="3" s="1"/>
  <c r="C666" i="4"/>
  <c r="B666" i="4"/>
  <c r="E666" i="4"/>
  <c r="B59" i="3" s="1"/>
  <c r="A59" i="3" l="1"/>
  <c r="G59" i="3" s="1"/>
  <c r="F667" i="4"/>
  <c r="H667" i="4"/>
  <c r="A668" i="4" s="1"/>
  <c r="C667" i="4"/>
  <c r="B667" i="4"/>
  <c r="G667" i="4"/>
  <c r="E667" i="4"/>
  <c r="D667" i="4"/>
  <c r="C59" i="3" l="1"/>
  <c r="F59" i="3"/>
  <c r="E59" i="3"/>
  <c r="H668" i="4"/>
  <c r="A669" i="4" s="1"/>
  <c r="D668" i="4"/>
  <c r="C668" i="4"/>
  <c r="F668" i="4"/>
  <c r="E668" i="4"/>
  <c r="B668" i="4"/>
  <c r="G668" i="4"/>
  <c r="B669" i="4" l="1"/>
  <c r="H669" i="4"/>
  <c r="A670" i="4" s="1"/>
  <c r="C669" i="4"/>
  <c r="D669" i="4"/>
  <c r="G669" i="4"/>
  <c r="F669" i="4"/>
  <c r="E669" i="4"/>
  <c r="B670" i="4" l="1"/>
  <c r="D670" i="4"/>
  <c r="C670" i="4"/>
  <c r="F670" i="4"/>
  <c r="H670" i="4"/>
  <c r="A671" i="4" s="1"/>
  <c r="E670" i="4"/>
  <c r="G670" i="4"/>
  <c r="B671" i="4" l="1"/>
  <c r="D671" i="4"/>
  <c r="C671" i="4"/>
  <c r="H671" i="4"/>
  <c r="A672" i="4" s="1"/>
  <c r="F671" i="4"/>
  <c r="G671" i="4"/>
  <c r="E671" i="4"/>
  <c r="D672" i="4" l="1"/>
  <c r="C672" i="4"/>
  <c r="G672" i="4"/>
  <c r="B672" i="4"/>
  <c r="F672" i="4"/>
  <c r="H672" i="4"/>
  <c r="A673" i="4" s="1"/>
  <c r="E672" i="4"/>
  <c r="C673" i="4" l="1"/>
  <c r="G673" i="4"/>
  <c r="F673" i="4"/>
  <c r="H673" i="4"/>
  <c r="A674" i="4" s="1"/>
  <c r="D673" i="4"/>
  <c r="E673" i="4"/>
  <c r="B673" i="4"/>
  <c r="G674" i="4" l="1"/>
  <c r="F674" i="4"/>
  <c r="H674" i="4"/>
  <c r="A675" i="4" s="1"/>
  <c r="C674" i="4"/>
  <c r="E674" i="4"/>
  <c r="B674" i="4"/>
  <c r="D674" i="4"/>
  <c r="F675" i="4" l="1"/>
  <c r="H675" i="4"/>
  <c r="A676" i="4" s="1"/>
  <c r="C675" i="4"/>
  <c r="G675" i="4"/>
  <c r="B675" i="4"/>
  <c r="D675" i="4"/>
  <c r="E675" i="4"/>
  <c r="H676" i="4" l="1"/>
  <c r="A677" i="4" s="1"/>
  <c r="G676" i="4"/>
  <c r="B676" i="4"/>
  <c r="C676" i="4"/>
  <c r="E676" i="4"/>
  <c r="D676" i="4"/>
  <c r="F676" i="4"/>
  <c r="B677" i="4" l="1"/>
  <c r="C677" i="4"/>
  <c r="G677" i="4"/>
  <c r="F677" i="4"/>
  <c r="H677" i="4"/>
  <c r="A678" i="4" s="1"/>
  <c r="E677" i="4"/>
  <c r="D677" i="4"/>
  <c r="B678" i="4" l="1"/>
  <c r="D678" i="4"/>
  <c r="D60" i="3" s="1"/>
  <c r="G678" i="4"/>
  <c r="F678" i="4"/>
  <c r="C678" i="4"/>
  <c r="H678" i="4"/>
  <c r="A679" i="4" s="1"/>
  <c r="E678" i="4"/>
  <c r="B60" i="3" s="1"/>
  <c r="A60" i="3" l="1"/>
  <c r="C60" i="3" s="1"/>
  <c r="B679" i="4"/>
  <c r="D679" i="4"/>
  <c r="C679" i="4"/>
  <c r="G679" i="4"/>
  <c r="F679" i="4"/>
  <c r="H679" i="4"/>
  <c r="A680" i="4" s="1"/>
  <c r="E679" i="4"/>
  <c r="F60" i="3" l="1"/>
  <c r="G60" i="3"/>
  <c r="E60" i="3"/>
  <c r="D680" i="4"/>
  <c r="C680" i="4"/>
  <c r="G680" i="4"/>
  <c r="B680" i="4"/>
  <c r="F680" i="4"/>
  <c r="H680" i="4"/>
  <c r="A681" i="4" s="1"/>
  <c r="E680" i="4"/>
  <c r="C681" i="4" l="1"/>
  <c r="G681" i="4"/>
  <c r="F681" i="4"/>
  <c r="B681" i="4"/>
  <c r="H681" i="4"/>
  <c r="A682" i="4" s="1"/>
  <c r="E681" i="4"/>
  <c r="D681" i="4"/>
  <c r="G682" i="4" l="1"/>
  <c r="F682" i="4"/>
  <c r="H682" i="4"/>
  <c r="A683" i="4" s="1"/>
  <c r="B682" i="4"/>
  <c r="D682" i="4"/>
  <c r="E682" i="4"/>
  <c r="C682" i="4"/>
  <c r="F683" i="4" l="1"/>
  <c r="H683" i="4"/>
  <c r="A684" i="4" s="1"/>
  <c r="B683" i="4"/>
  <c r="C683" i="4"/>
  <c r="G683" i="4"/>
  <c r="E683" i="4"/>
  <c r="D683" i="4"/>
  <c r="H684" i="4" l="1"/>
  <c r="A685" i="4" s="1"/>
  <c r="G684" i="4"/>
  <c r="F684" i="4"/>
  <c r="B684" i="4"/>
  <c r="C684" i="4"/>
  <c r="D684" i="4"/>
  <c r="E684" i="4"/>
  <c r="B685" i="4" l="1"/>
  <c r="F685" i="4"/>
  <c r="C685" i="4"/>
  <c r="D685" i="4"/>
  <c r="H685" i="4"/>
  <c r="A686" i="4" s="1"/>
  <c r="G685" i="4"/>
  <c r="E685" i="4"/>
  <c r="B686" i="4" l="1"/>
  <c r="D686" i="4"/>
  <c r="G686" i="4"/>
  <c r="F686" i="4"/>
  <c r="C686" i="4"/>
  <c r="H686" i="4"/>
  <c r="A687" i="4" s="1"/>
  <c r="E686" i="4"/>
  <c r="B687" i="4" l="1"/>
  <c r="D687" i="4"/>
  <c r="C687" i="4"/>
  <c r="F687" i="4"/>
  <c r="G687" i="4"/>
  <c r="H687" i="4"/>
  <c r="A688" i="4" s="1"/>
  <c r="E687" i="4"/>
  <c r="D688" i="4" l="1"/>
  <c r="C688" i="4"/>
  <c r="G688" i="4"/>
  <c r="B688" i="4"/>
  <c r="F688" i="4"/>
  <c r="E688" i="4"/>
  <c r="H688" i="4"/>
  <c r="A689" i="4" s="1"/>
  <c r="C689" i="4" l="1"/>
  <c r="G689" i="4"/>
  <c r="F689" i="4"/>
  <c r="D689" i="4"/>
  <c r="B689" i="4"/>
  <c r="H689" i="4"/>
  <c r="A690" i="4" s="1"/>
  <c r="E689" i="4"/>
  <c r="G690" i="4" l="1"/>
  <c r="F690" i="4"/>
  <c r="H690" i="4"/>
  <c r="A691" i="4" s="1"/>
  <c r="B690" i="4"/>
  <c r="D690" i="4"/>
  <c r="D61" i="3" s="1"/>
  <c r="C690" i="4"/>
  <c r="E690" i="4"/>
  <c r="B61" i="3" s="1"/>
  <c r="A61" i="3" l="1"/>
  <c r="C61" i="3" s="1"/>
  <c r="F691" i="4"/>
  <c r="H691" i="4"/>
  <c r="A692" i="4" s="1"/>
  <c r="D691" i="4"/>
  <c r="B691" i="4"/>
  <c r="E691" i="4"/>
  <c r="C691" i="4"/>
  <c r="G691" i="4"/>
  <c r="E61" i="3" l="1"/>
  <c r="F61" i="3"/>
  <c r="G61" i="3"/>
  <c r="H692" i="4"/>
  <c r="A693" i="4" s="1"/>
  <c r="B692" i="4"/>
  <c r="D692" i="4"/>
  <c r="C692" i="4"/>
  <c r="G692" i="4"/>
  <c r="E692" i="4"/>
  <c r="F692" i="4"/>
  <c r="B693" i="4" l="1"/>
  <c r="F693" i="4"/>
  <c r="H693" i="4"/>
  <c r="A694" i="4" s="1"/>
  <c r="D693" i="4"/>
  <c r="C693" i="4"/>
  <c r="E693" i="4"/>
  <c r="G693" i="4"/>
  <c r="B694" i="4" l="1"/>
  <c r="D694" i="4"/>
  <c r="H694" i="4"/>
  <c r="A695" i="4" s="1"/>
  <c r="C694" i="4"/>
  <c r="E694" i="4"/>
  <c r="G694" i="4"/>
  <c r="F694" i="4"/>
  <c r="B695" i="4" l="1"/>
  <c r="D695" i="4"/>
  <c r="C695" i="4"/>
  <c r="F695" i="4"/>
  <c r="H695" i="4"/>
  <c r="A696" i="4" s="1"/>
  <c r="G695" i="4"/>
  <c r="E695" i="4"/>
  <c r="D696" i="4" l="1"/>
  <c r="C696" i="4"/>
  <c r="G696" i="4"/>
  <c r="H696" i="4"/>
  <c r="A697" i="4" s="1"/>
  <c r="B696" i="4"/>
  <c r="E696" i="4"/>
  <c r="F696" i="4"/>
  <c r="C697" i="4" l="1"/>
  <c r="G697" i="4"/>
  <c r="F697" i="4"/>
  <c r="D697" i="4"/>
  <c r="H697" i="4"/>
  <c r="A698" i="4" s="1"/>
  <c r="E697" i="4"/>
  <c r="B697" i="4"/>
  <c r="G698" i="4" l="1"/>
  <c r="F698" i="4"/>
  <c r="H698" i="4"/>
  <c r="A699" i="4" s="1"/>
  <c r="C698" i="4"/>
  <c r="B698" i="4"/>
  <c r="D698" i="4"/>
  <c r="E698" i="4"/>
  <c r="F699" i="4" l="1"/>
  <c r="H699" i="4"/>
  <c r="A700" i="4" s="1"/>
  <c r="D699" i="4"/>
  <c r="C699" i="4"/>
  <c r="B699" i="4"/>
  <c r="E699" i="4"/>
  <c r="G699" i="4"/>
  <c r="H700" i="4" l="1"/>
  <c r="A701" i="4" s="1"/>
  <c r="C700" i="4"/>
  <c r="F700" i="4"/>
  <c r="B700" i="4"/>
  <c r="E700" i="4"/>
  <c r="D700" i="4"/>
  <c r="G700" i="4"/>
  <c r="B701" i="4" l="1"/>
  <c r="D701" i="4"/>
  <c r="C701" i="4"/>
  <c r="G701" i="4"/>
  <c r="H701" i="4"/>
  <c r="A702" i="4" s="1"/>
  <c r="F701" i="4"/>
  <c r="E701" i="4"/>
  <c r="B702" i="4" l="1"/>
  <c r="D702" i="4"/>
  <c r="D62" i="3" s="1"/>
  <c r="H702" i="4"/>
  <c r="A703" i="4" s="1"/>
  <c r="C702" i="4"/>
  <c r="F702" i="4"/>
  <c r="G702" i="4"/>
  <c r="E702" i="4"/>
  <c r="B62" i="3" s="1"/>
  <c r="A62" i="3" s="1"/>
  <c r="G62" i="3" l="1"/>
  <c r="F62" i="3"/>
  <c r="E62" i="3"/>
  <c r="C62" i="3"/>
  <c r="B703" i="4"/>
  <c r="D703" i="4"/>
  <c r="C703" i="4"/>
  <c r="H703" i="4"/>
  <c r="A704" i="4" s="1"/>
  <c r="F703" i="4"/>
  <c r="G703" i="4"/>
  <c r="E703" i="4"/>
  <c r="D704" i="4" l="1"/>
  <c r="C704" i="4"/>
  <c r="G704" i="4"/>
  <c r="H704" i="4"/>
  <c r="A705" i="4" s="1"/>
  <c r="B704" i="4"/>
  <c r="E704" i="4"/>
  <c r="F704" i="4"/>
  <c r="C705" i="4" l="1"/>
  <c r="G705" i="4"/>
  <c r="F705" i="4"/>
  <c r="B705" i="4"/>
  <c r="H705" i="4"/>
  <c r="A706" i="4" s="1"/>
  <c r="E705" i="4"/>
  <c r="D705" i="4"/>
  <c r="G706" i="4" l="1"/>
  <c r="F706" i="4"/>
  <c r="H706" i="4"/>
  <c r="A707" i="4" s="1"/>
  <c r="C706" i="4"/>
  <c r="E706" i="4"/>
  <c r="B706" i="4"/>
  <c r="D706" i="4"/>
  <c r="F707" i="4" l="1"/>
  <c r="H707" i="4"/>
  <c r="A708" i="4" s="1"/>
  <c r="G707" i="4"/>
  <c r="B707" i="4"/>
  <c r="D707" i="4"/>
  <c r="C707" i="4"/>
  <c r="E707" i="4"/>
  <c r="H708" i="4" l="1"/>
  <c r="A709" i="4" s="1"/>
  <c r="C708" i="4"/>
  <c r="G708" i="4"/>
  <c r="B708" i="4"/>
  <c r="F708" i="4"/>
  <c r="D708" i="4"/>
  <c r="E708" i="4"/>
  <c r="B709" i="4" l="1"/>
  <c r="G709" i="4"/>
  <c r="F709" i="4"/>
  <c r="H709" i="4"/>
  <c r="A710" i="4" s="1"/>
  <c r="D709" i="4"/>
  <c r="C709" i="4"/>
  <c r="E709" i="4"/>
  <c r="B710" i="4" l="1"/>
  <c r="D710" i="4"/>
  <c r="C710" i="4"/>
  <c r="G710" i="4"/>
  <c r="H710" i="4"/>
  <c r="A711" i="4" s="1"/>
  <c r="F710" i="4"/>
  <c r="E710" i="4"/>
  <c r="B711" i="4" l="1"/>
  <c r="D711" i="4"/>
  <c r="C711" i="4"/>
  <c r="G711" i="4"/>
  <c r="F711" i="4"/>
  <c r="E711" i="4"/>
  <c r="H711" i="4"/>
  <c r="A712" i="4" s="1"/>
  <c r="D712" i="4" l="1"/>
  <c r="C712" i="4"/>
  <c r="G712" i="4"/>
  <c r="B712" i="4"/>
  <c r="H712" i="4"/>
  <c r="A713" i="4" s="1"/>
  <c r="E712" i="4"/>
  <c r="F712" i="4"/>
  <c r="C713" i="4" l="1"/>
  <c r="G713" i="4"/>
  <c r="F713" i="4"/>
  <c r="B713" i="4"/>
  <c r="D713" i="4"/>
  <c r="H713" i="4"/>
  <c r="A714" i="4" s="1"/>
  <c r="E713" i="4"/>
  <c r="G714" i="4" l="1"/>
  <c r="F714" i="4"/>
  <c r="H714" i="4"/>
  <c r="A715" i="4" s="1"/>
  <c r="B714" i="4"/>
  <c r="C714" i="4"/>
  <c r="D714" i="4"/>
  <c r="D63" i="3" s="1"/>
  <c r="E714" i="4"/>
  <c r="B63" i="3" s="1"/>
  <c r="A63" i="3" s="1"/>
  <c r="F715" i="4" l="1"/>
  <c r="H715" i="4"/>
  <c r="A716" i="4" s="1"/>
  <c r="G715" i="4"/>
  <c r="B715" i="4"/>
  <c r="C715" i="4"/>
  <c r="E715" i="4"/>
  <c r="D715" i="4"/>
  <c r="F63" i="3"/>
  <c r="E63" i="3"/>
  <c r="G63" i="3"/>
  <c r="C63" i="3"/>
  <c r="H716" i="4" l="1"/>
  <c r="A717" i="4" s="1"/>
  <c r="B716" i="4"/>
  <c r="F716" i="4"/>
  <c r="D716" i="4"/>
  <c r="E716" i="4"/>
  <c r="C716" i="4"/>
  <c r="G716" i="4"/>
  <c r="B717" i="4" l="1"/>
  <c r="G717" i="4"/>
  <c r="F717" i="4"/>
  <c r="C717" i="4"/>
  <c r="H717" i="4"/>
  <c r="A718" i="4" s="1"/>
  <c r="E717" i="4"/>
  <c r="D717" i="4"/>
  <c r="B718" i="4" l="1"/>
  <c r="D718" i="4"/>
  <c r="F718" i="4"/>
  <c r="G718" i="4"/>
  <c r="H718" i="4"/>
  <c r="A719" i="4" s="1"/>
  <c r="C718" i="4"/>
  <c r="E718" i="4"/>
  <c r="B719" i="4" l="1"/>
  <c r="D719" i="4"/>
  <c r="C719" i="4"/>
  <c r="G719" i="4"/>
  <c r="F719" i="4"/>
  <c r="H719" i="4"/>
  <c r="A720" i="4" s="1"/>
  <c r="E719" i="4"/>
  <c r="D720" i="4" l="1"/>
  <c r="C720" i="4"/>
  <c r="G720" i="4"/>
  <c r="F720" i="4"/>
  <c r="B720" i="4"/>
  <c r="E720" i="4"/>
  <c r="H720" i="4"/>
  <c r="A721" i="4" s="1"/>
  <c r="C721" i="4" l="1"/>
  <c r="G721" i="4"/>
  <c r="F721" i="4"/>
  <c r="B721" i="4"/>
  <c r="D721" i="4"/>
  <c r="H721" i="4"/>
  <c r="A722" i="4" s="1"/>
  <c r="E721" i="4"/>
  <c r="G722" i="4" l="1"/>
  <c r="F722" i="4"/>
  <c r="H722" i="4"/>
  <c r="A723" i="4" s="1"/>
  <c r="D722" i="4"/>
  <c r="C722" i="4"/>
  <c r="E722" i="4"/>
  <c r="B722" i="4"/>
  <c r="F723" i="4" l="1"/>
  <c r="H723" i="4"/>
  <c r="A724" i="4" s="1"/>
  <c r="B723" i="4"/>
  <c r="D723" i="4"/>
  <c r="C723" i="4"/>
  <c r="E723" i="4"/>
  <c r="G723" i="4"/>
  <c r="H724" i="4" l="1"/>
  <c r="A725" i="4" s="1"/>
  <c r="F724" i="4"/>
  <c r="D724" i="4"/>
  <c r="C724" i="4"/>
  <c r="G724" i="4"/>
  <c r="B724" i="4"/>
  <c r="E724" i="4"/>
  <c r="B725" i="4" l="1"/>
  <c r="D725" i="4"/>
  <c r="H725" i="4"/>
  <c r="A726" i="4" s="1"/>
  <c r="E725" i="4"/>
  <c r="C725" i="4"/>
  <c r="G725" i="4"/>
  <c r="F725" i="4"/>
  <c r="B726" i="4" l="1"/>
  <c r="D726" i="4"/>
  <c r="D64" i="3" s="1"/>
  <c r="F726" i="4"/>
  <c r="H726" i="4"/>
  <c r="A727" i="4" s="1"/>
  <c r="C726" i="4"/>
  <c r="E726" i="4"/>
  <c r="B64" i="3" s="1"/>
  <c r="A64" i="3" s="1"/>
  <c r="G726" i="4"/>
  <c r="G64" i="3" l="1"/>
  <c r="E64" i="3"/>
  <c r="F64" i="3"/>
  <c r="C64" i="3"/>
  <c r="B727" i="4"/>
  <c r="D727" i="4"/>
  <c r="C727" i="4"/>
  <c r="H727" i="4"/>
  <c r="A728" i="4" s="1"/>
  <c r="G727" i="4"/>
  <c r="F727" i="4"/>
  <c r="E727" i="4"/>
  <c r="D728" i="4" l="1"/>
  <c r="C728" i="4"/>
  <c r="G728" i="4"/>
  <c r="F728" i="4"/>
  <c r="H728" i="4"/>
  <c r="A729" i="4" s="1"/>
  <c r="E728" i="4"/>
  <c r="B728" i="4"/>
  <c r="C729" i="4" l="1"/>
  <c r="G729" i="4"/>
  <c r="F729" i="4"/>
  <c r="H729" i="4"/>
  <c r="A730" i="4" s="1"/>
  <c r="B729" i="4"/>
  <c r="E729" i="4"/>
  <c r="D729" i="4"/>
  <c r="G730" i="4" l="1"/>
  <c r="F730" i="4"/>
  <c r="H730" i="4"/>
  <c r="A731" i="4" s="1"/>
  <c r="D730" i="4"/>
  <c r="C730" i="4"/>
  <c r="B730" i="4"/>
  <c r="E730" i="4"/>
  <c r="F731" i="4" l="1"/>
  <c r="H731" i="4"/>
  <c r="A732" i="4" s="1"/>
  <c r="C731" i="4"/>
  <c r="G731" i="4"/>
  <c r="E731" i="4"/>
  <c r="D731" i="4"/>
  <c r="B731" i="4"/>
  <c r="H732" i="4" l="1"/>
  <c r="A733" i="4" s="1"/>
  <c r="D732" i="4"/>
  <c r="C732" i="4"/>
  <c r="B732" i="4"/>
  <c r="G732" i="4"/>
  <c r="F732" i="4"/>
  <c r="E732" i="4"/>
  <c r="B733" i="4" l="1"/>
  <c r="H733" i="4"/>
  <c r="A734" i="4" s="1"/>
  <c r="C733" i="4"/>
  <c r="D733" i="4"/>
  <c r="G733" i="4"/>
  <c r="F733" i="4"/>
  <c r="E733" i="4"/>
  <c r="B734" i="4" l="1"/>
  <c r="D734" i="4"/>
  <c r="C734" i="4"/>
  <c r="H734" i="4"/>
  <c r="A735" i="4" s="1"/>
  <c r="G734" i="4"/>
  <c r="F734" i="4"/>
  <c r="E734" i="4"/>
  <c r="B735" i="4" l="1"/>
  <c r="D735" i="4"/>
  <c r="C735" i="4"/>
  <c r="H735" i="4"/>
  <c r="A736" i="4" s="1"/>
  <c r="E735" i="4"/>
  <c r="G735" i="4"/>
  <c r="F735" i="4"/>
  <c r="D736" i="4" l="1"/>
  <c r="C736" i="4"/>
  <c r="G736" i="4"/>
  <c r="B736" i="4"/>
  <c r="F736" i="4"/>
  <c r="H736" i="4"/>
  <c r="A737" i="4" s="1"/>
  <c r="E736" i="4"/>
  <c r="C737" i="4" l="1"/>
  <c r="G737" i="4"/>
  <c r="F737" i="4"/>
  <c r="H737" i="4"/>
  <c r="A738" i="4" s="1"/>
  <c r="B737" i="4"/>
  <c r="D737" i="4"/>
  <c r="E737" i="4"/>
  <c r="G738" i="4" l="1"/>
  <c r="F738" i="4"/>
  <c r="H738" i="4"/>
  <c r="A739" i="4" s="1"/>
  <c r="B738" i="4"/>
  <c r="E738" i="4"/>
  <c r="B65" i="3" s="1"/>
  <c r="D738" i="4"/>
  <c r="D65" i="3" s="1"/>
  <c r="C738" i="4"/>
  <c r="A65" i="3" l="1"/>
  <c r="F739" i="4"/>
  <c r="H739" i="4"/>
  <c r="A740" i="4" s="1"/>
  <c r="C739" i="4"/>
  <c r="G739" i="4"/>
  <c r="B739" i="4"/>
  <c r="D739" i="4"/>
  <c r="E739" i="4"/>
  <c r="H740" i="4" l="1"/>
  <c r="A741" i="4" s="1"/>
  <c r="G740" i="4"/>
  <c r="F740" i="4"/>
  <c r="B740" i="4"/>
  <c r="E740" i="4"/>
  <c r="D740" i="4"/>
  <c r="C740" i="4"/>
  <c r="G65" i="3"/>
  <c r="F65" i="3"/>
  <c r="E65" i="3"/>
  <c r="C65" i="3"/>
  <c r="B741" i="4" l="1"/>
  <c r="C741" i="4"/>
  <c r="G741" i="4"/>
  <c r="H741" i="4"/>
  <c r="A742" i="4" s="1"/>
  <c r="D741" i="4"/>
  <c r="F741" i="4"/>
  <c r="E741" i="4"/>
  <c r="B742" i="4" l="1"/>
  <c r="D742" i="4"/>
  <c r="G742" i="4"/>
  <c r="C742" i="4"/>
  <c r="H742" i="4"/>
  <c r="A743" i="4" s="1"/>
  <c r="F742" i="4"/>
  <c r="E742" i="4"/>
  <c r="B743" i="4" l="1"/>
  <c r="D743" i="4"/>
  <c r="C743" i="4"/>
  <c r="G743" i="4"/>
  <c r="H743" i="4"/>
  <c r="A744" i="4" s="1"/>
  <c r="E743" i="4"/>
  <c r="F743" i="4"/>
  <c r="D744" i="4" l="1"/>
  <c r="C744" i="4"/>
  <c r="G744" i="4"/>
  <c r="B744" i="4"/>
  <c r="H744" i="4"/>
  <c r="A745" i="4" s="1"/>
  <c r="E744" i="4"/>
  <c r="F744" i="4"/>
  <c r="C745" i="4" l="1"/>
  <c r="G745" i="4"/>
  <c r="F745" i="4"/>
  <c r="B745" i="4"/>
  <c r="D745" i="4"/>
  <c r="E745" i="4"/>
  <c r="H745" i="4"/>
  <c r="A746" i="4" s="1"/>
  <c r="G746" i="4" l="1"/>
  <c r="F746" i="4"/>
  <c r="H746" i="4"/>
  <c r="A747" i="4" s="1"/>
  <c r="B746" i="4"/>
  <c r="C746" i="4"/>
  <c r="E746" i="4"/>
  <c r="D746" i="4"/>
  <c r="F747" i="4" l="1"/>
  <c r="H747" i="4"/>
  <c r="A748" i="4" s="1"/>
  <c r="B747" i="4"/>
  <c r="G747" i="4"/>
  <c r="C747" i="4"/>
  <c r="D747" i="4"/>
  <c r="E747" i="4"/>
  <c r="H748" i="4" l="1"/>
  <c r="A749" i="4" s="1"/>
  <c r="G748" i="4"/>
  <c r="F748" i="4"/>
  <c r="B748" i="4"/>
  <c r="D748" i="4"/>
  <c r="C748" i="4"/>
  <c r="E748" i="4"/>
  <c r="B749" i="4" l="1"/>
  <c r="F749" i="4"/>
  <c r="G749" i="4"/>
  <c r="H749" i="4"/>
  <c r="A750" i="4" s="1"/>
  <c r="D749" i="4"/>
  <c r="C749" i="4"/>
  <c r="E749" i="4"/>
  <c r="B750" i="4" l="1"/>
  <c r="D750" i="4"/>
  <c r="D66" i="3" s="1"/>
  <c r="G750" i="4"/>
  <c r="F750" i="4"/>
  <c r="H750" i="4"/>
  <c r="A751" i="4" s="1"/>
  <c r="C750" i="4"/>
  <c r="E750" i="4"/>
  <c r="B66" i="3" s="1"/>
  <c r="A66" i="3" l="1"/>
  <c r="B751" i="4"/>
  <c r="D751" i="4"/>
  <c r="C751" i="4"/>
  <c r="F751" i="4"/>
  <c r="E751" i="4"/>
  <c r="G751" i="4"/>
  <c r="H751" i="4"/>
  <c r="A752" i="4" s="1"/>
  <c r="D752" i="4" l="1"/>
  <c r="C752" i="4"/>
  <c r="G752" i="4"/>
  <c r="B752" i="4"/>
  <c r="F752" i="4"/>
  <c r="H752" i="4"/>
  <c r="A753" i="4" s="1"/>
  <c r="E752" i="4"/>
  <c r="E66" i="3"/>
  <c r="C66" i="3"/>
  <c r="F66" i="3"/>
  <c r="G66" i="3"/>
  <c r="C753" i="4" l="1"/>
  <c r="G753" i="4"/>
  <c r="F753" i="4"/>
  <c r="D753" i="4"/>
  <c r="H753" i="4"/>
  <c r="A754" i="4" s="1"/>
  <c r="E753" i="4"/>
  <c r="B753" i="4"/>
  <c r="G754" i="4" l="1"/>
  <c r="F754" i="4"/>
  <c r="H754" i="4"/>
  <c r="A755" i="4" s="1"/>
  <c r="B754" i="4"/>
  <c r="D754" i="4"/>
  <c r="E754" i="4"/>
  <c r="C754" i="4"/>
  <c r="F755" i="4" l="1"/>
  <c r="H755" i="4"/>
  <c r="A756" i="4" s="1"/>
  <c r="D755" i="4"/>
  <c r="C755" i="4"/>
  <c r="B755" i="4"/>
  <c r="G755" i="4"/>
  <c r="E755" i="4"/>
  <c r="H756" i="4" l="1"/>
  <c r="A757" i="4" s="1"/>
  <c r="B756" i="4"/>
  <c r="D756" i="4"/>
  <c r="G756" i="4"/>
  <c r="F756" i="4"/>
  <c r="C756" i="4"/>
  <c r="E756" i="4"/>
  <c r="B757" i="4" l="1"/>
  <c r="F757" i="4"/>
  <c r="H757" i="4"/>
  <c r="A758" i="4" s="1"/>
  <c r="D757" i="4"/>
  <c r="C757" i="4"/>
  <c r="G757" i="4"/>
  <c r="E757" i="4"/>
  <c r="B758" i="4" l="1"/>
  <c r="D758" i="4"/>
  <c r="H758" i="4"/>
  <c r="A759" i="4" s="1"/>
  <c r="G758" i="4"/>
  <c r="C758" i="4"/>
  <c r="F758" i="4"/>
  <c r="E758" i="4"/>
  <c r="B759" i="4" l="1"/>
  <c r="D759" i="4"/>
  <c r="C759" i="4"/>
  <c r="F759" i="4"/>
  <c r="H759" i="4"/>
  <c r="A760" i="4" s="1"/>
  <c r="G759" i="4"/>
  <c r="E759" i="4"/>
  <c r="D760" i="4" l="1"/>
  <c r="C760" i="4"/>
  <c r="G760" i="4"/>
  <c r="H760" i="4"/>
  <c r="A761" i="4" s="1"/>
  <c r="B760" i="4"/>
  <c r="F760" i="4"/>
  <c r="E760" i="4"/>
  <c r="C761" i="4" l="1"/>
  <c r="G761" i="4"/>
  <c r="F761" i="4"/>
  <c r="D761" i="4"/>
  <c r="H761" i="4"/>
  <c r="A762" i="4" s="1"/>
  <c r="B761" i="4"/>
  <c r="E761" i="4"/>
  <c r="G762" i="4" l="1"/>
  <c r="F762" i="4"/>
  <c r="H762" i="4"/>
  <c r="A763" i="4" s="1"/>
  <c r="C762" i="4"/>
  <c r="D762" i="4"/>
  <c r="D67" i="3" s="1"/>
  <c r="E762" i="4"/>
  <c r="B67" i="3" s="1"/>
  <c r="B762" i="4"/>
  <c r="A67" i="3" l="1"/>
  <c r="F763" i="4"/>
  <c r="H763" i="4"/>
  <c r="A764" i="4" s="1"/>
  <c r="D763" i="4"/>
  <c r="C763" i="4"/>
  <c r="E763" i="4"/>
  <c r="B763" i="4"/>
  <c r="G763" i="4"/>
  <c r="H764" i="4" l="1"/>
  <c r="A765" i="4" s="1"/>
  <c r="C764" i="4"/>
  <c r="D764" i="4"/>
  <c r="G764" i="4"/>
  <c r="F764" i="4"/>
  <c r="E764" i="4"/>
  <c r="B764" i="4"/>
  <c r="C67" i="3"/>
  <c r="G67" i="3"/>
  <c r="F67" i="3"/>
  <c r="E67" i="3"/>
  <c r="B765" i="4" l="1"/>
  <c r="D765" i="4"/>
  <c r="C765" i="4"/>
  <c r="G765" i="4"/>
  <c r="F765" i="4"/>
  <c r="H765" i="4"/>
  <c r="A766" i="4" s="1"/>
  <c r="E765" i="4"/>
  <c r="B766" i="4" l="1"/>
  <c r="D766" i="4"/>
  <c r="H766" i="4"/>
  <c r="A767" i="4" s="1"/>
  <c r="C766" i="4"/>
  <c r="G766" i="4"/>
  <c r="F766" i="4"/>
  <c r="E766" i="4"/>
  <c r="B767" i="4" l="1"/>
  <c r="D767" i="4"/>
  <c r="C767" i="4"/>
  <c r="G767" i="4"/>
  <c r="E767" i="4"/>
  <c r="F767" i="4"/>
  <c r="H767" i="4"/>
  <c r="A768" i="4" s="1"/>
  <c r="D768" i="4" l="1"/>
  <c r="C768" i="4"/>
  <c r="G768" i="4"/>
  <c r="H768" i="4"/>
  <c r="A769" i="4" s="1"/>
  <c r="B768" i="4"/>
  <c r="F768" i="4"/>
  <c r="E768" i="4"/>
  <c r="C769" i="4" l="1"/>
  <c r="G769" i="4"/>
  <c r="F769" i="4"/>
  <c r="D769" i="4"/>
  <c r="H769" i="4"/>
  <c r="A770" i="4" s="1"/>
  <c r="E769" i="4"/>
  <c r="B769" i="4"/>
  <c r="G770" i="4" l="1"/>
  <c r="F770" i="4"/>
  <c r="H770" i="4"/>
  <c r="A771" i="4" s="1"/>
  <c r="C770" i="4"/>
  <c r="B770" i="4"/>
  <c r="D770" i="4"/>
  <c r="E770" i="4"/>
  <c r="F771" i="4" l="1"/>
  <c r="H771" i="4"/>
  <c r="A772" i="4" s="1"/>
  <c r="G771" i="4"/>
  <c r="D771" i="4"/>
  <c r="C771" i="4"/>
  <c r="B771" i="4"/>
  <c r="E771" i="4"/>
  <c r="H772" i="4" l="1"/>
  <c r="A773" i="4" s="1"/>
  <c r="C772" i="4"/>
  <c r="G772" i="4"/>
  <c r="E772" i="4"/>
  <c r="B772" i="4"/>
  <c r="D772" i="4"/>
  <c r="F772" i="4"/>
  <c r="B773" i="4" l="1"/>
  <c r="G773" i="4"/>
  <c r="H773" i="4"/>
  <c r="A774" i="4" s="1"/>
  <c r="D773" i="4"/>
  <c r="F773" i="4"/>
  <c r="E773" i="4"/>
  <c r="C773" i="4"/>
  <c r="B774" i="4" l="1"/>
  <c r="D774" i="4"/>
  <c r="D68" i="3" s="1"/>
  <c r="C774" i="4"/>
  <c r="G774" i="4"/>
  <c r="F774" i="4"/>
  <c r="H774" i="4"/>
  <c r="A775" i="4" s="1"/>
  <c r="E774" i="4"/>
  <c r="B68" i="3" s="1"/>
  <c r="A68" i="3" l="1"/>
  <c r="B775" i="4"/>
  <c r="D775" i="4"/>
  <c r="C775" i="4"/>
  <c r="G775" i="4"/>
  <c r="H775" i="4"/>
  <c r="A776" i="4" s="1"/>
  <c r="E775" i="4"/>
  <c r="F775" i="4"/>
  <c r="D776" i="4" l="1"/>
  <c r="C776" i="4"/>
  <c r="G776" i="4"/>
  <c r="B776" i="4"/>
  <c r="E776" i="4"/>
  <c r="F776" i="4"/>
  <c r="H776" i="4"/>
  <c r="A777" i="4" s="1"/>
  <c r="C68" i="3"/>
  <c r="F68" i="3"/>
  <c r="E68" i="3"/>
  <c r="G68" i="3"/>
  <c r="C777" i="4" l="1"/>
  <c r="G777" i="4"/>
  <c r="F777" i="4"/>
  <c r="B777" i="4"/>
  <c r="D777" i="4"/>
  <c r="E777" i="4"/>
  <c r="H777" i="4"/>
  <c r="A778" i="4" s="1"/>
  <c r="G778" i="4" l="1"/>
  <c r="F778" i="4"/>
  <c r="H778" i="4"/>
  <c r="A779" i="4" s="1"/>
  <c r="B778" i="4"/>
  <c r="C778" i="4"/>
  <c r="E778" i="4"/>
  <c r="D778" i="4"/>
  <c r="F779" i="4" l="1"/>
  <c r="H779" i="4"/>
  <c r="A780" i="4" s="1"/>
  <c r="G779" i="4"/>
  <c r="B779" i="4"/>
  <c r="D779" i="4"/>
  <c r="C779" i="4"/>
  <c r="E779" i="4"/>
  <c r="H780" i="4" l="1"/>
  <c r="A781" i="4" s="1"/>
  <c r="B780" i="4"/>
  <c r="F780" i="4"/>
  <c r="D780" i="4"/>
  <c r="C780" i="4"/>
  <c r="G780" i="4"/>
  <c r="E780" i="4"/>
  <c r="B781" i="4" l="1"/>
  <c r="G781" i="4"/>
  <c r="F781" i="4"/>
  <c r="H781" i="4"/>
  <c r="A782" i="4" s="1"/>
  <c r="D781" i="4"/>
  <c r="C781" i="4"/>
  <c r="E781" i="4"/>
  <c r="B782" i="4" l="1"/>
  <c r="D782" i="4"/>
  <c r="F782" i="4"/>
  <c r="H782" i="4"/>
  <c r="A783" i="4" s="1"/>
  <c r="C782" i="4"/>
  <c r="G782" i="4"/>
  <c r="E782" i="4"/>
  <c r="B783" i="4" l="1"/>
  <c r="D783" i="4"/>
  <c r="C783" i="4"/>
  <c r="G783" i="4"/>
  <c r="F783" i="4"/>
  <c r="H783" i="4"/>
  <c r="A784" i="4" s="1"/>
  <c r="E783" i="4"/>
  <c r="D784" i="4" l="1"/>
  <c r="C784" i="4"/>
  <c r="G784" i="4"/>
  <c r="F784" i="4"/>
  <c r="H784" i="4"/>
  <c r="A785" i="4" s="1"/>
  <c r="E784" i="4"/>
  <c r="B784" i="4"/>
  <c r="C785" i="4" l="1"/>
  <c r="G785" i="4"/>
  <c r="F785" i="4"/>
  <c r="B785" i="4"/>
  <c r="D785" i="4"/>
  <c r="E785" i="4"/>
  <c r="H785" i="4"/>
  <c r="A786" i="4" s="1"/>
  <c r="G786" i="4" l="1"/>
  <c r="F786" i="4"/>
  <c r="H786" i="4"/>
  <c r="A787" i="4" s="1"/>
  <c r="D786" i="4"/>
  <c r="D69" i="3" s="1"/>
  <c r="B786" i="4"/>
  <c r="E786" i="4"/>
  <c r="B69" i="3" s="1"/>
  <c r="C786" i="4"/>
  <c r="A69" i="3" l="1"/>
  <c r="F787" i="4"/>
  <c r="H787" i="4"/>
  <c r="A788" i="4" s="1"/>
  <c r="B787" i="4"/>
  <c r="D787" i="4"/>
  <c r="G787" i="4"/>
  <c r="E787" i="4"/>
  <c r="C787" i="4"/>
  <c r="H788" i="4" l="1"/>
  <c r="A789" i="4" s="1"/>
  <c r="C788" i="4"/>
  <c r="G788" i="4"/>
  <c r="B788" i="4"/>
  <c r="D788" i="4"/>
  <c r="F788" i="4"/>
  <c r="E788" i="4"/>
  <c r="C69" i="3"/>
  <c r="G69" i="3"/>
  <c r="E69" i="3"/>
  <c r="F69" i="3"/>
  <c r="H789" i="4" l="1"/>
  <c r="A790" i="4" s="1"/>
  <c r="D789" i="4"/>
  <c r="C789" i="4"/>
  <c r="B789" i="4"/>
  <c r="F789" i="4"/>
  <c r="G789" i="4"/>
  <c r="E789" i="4"/>
  <c r="B790" i="4" l="1"/>
  <c r="H790" i="4"/>
  <c r="A791" i="4" s="1"/>
  <c r="C790" i="4"/>
  <c r="D790" i="4"/>
  <c r="E790" i="4"/>
  <c r="G790" i="4"/>
  <c r="F790" i="4"/>
  <c r="D791" i="4" l="1"/>
  <c r="C791" i="4"/>
  <c r="B791" i="4"/>
  <c r="F791" i="4"/>
  <c r="E791" i="4"/>
  <c r="H791" i="4"/>
  <c r="A792" i="4" s="1"/>
  <c r="G791" i="4"/>
  <c r="H792" i="4" l="1"/>
  <c r="A793" i="4" s="1"/>
  <c r="B792" i="4"/>
  <c r="C792" i="4"/>
  <c r="F792" i="4"/>
  <c r="E792" i="4"/>
  <c r="D792" i="4"/>
  <c r="G792" i="4"/>
  <c r="B793" i="4" l="1"/>
  <c r="D793" i="4"/>
  <c r="C793" i="4"/>
  <c r="G793" i="4"/>
  <c r="F793" i="4"/>
  <c r="E793" i="4"/>
  <c r="H793" i="4"/>
  <c r="A794" i="4" s="1"/>
  <c r="B794" i="4" l="1"/>
  <c r="H794" i="4"/>
  <c r="A795" i="4" s="1"/>
  <c r="C794" i="4"/>
  <c r="F794" i="4"/>
  <c r="D794" i="4"/>
  <c r="G794" i="4"/>
  <c r="E794" i="4"/>
  <c r="B795" i="4" l="1"/>
  <c r="H795" i="4"/>
  <c r="A796" i="4" s="1"/>
  <c r="D795" i="4"/>
  <c r="C795" i="4"/>
  <c r="G795" i="4"/>
  <c r="F795" i="4"/>
  <c r="E795" i="4"/>
  <c r="C796" i="4" l="1"/>
  <c r="H796" i="4"/>
  <c r="A797" i="4" s="1"/>
  <c r="D796" i="4"/>
  <c r="G796" i="4"/>
  <c r="F796" i="4"/>
  <c r="B796" i="4"/>
  <c r="E796" i="4"/>
  <c r="D797" i="4" l="1"/>
  <c r="C797" i="4"/>
  <c r="B797" i="4"/>
  <c r="G797" i="4"/>
  <c r="F797" i="4"/>
  <c r="H797" i="4"/>
  <c r="A798" i="4" s="1"/>
  <c r="E797" i="4"/>
  <c r="B798" i="4" l="1"/>
  <c r="H798" i="4"/>
  <c r="A799" i="4" s="1"/>
  <c r="C798" i="4"/>
  <c r="D798" i="4"/>
  <c r="G798" i="4"/>
  <c r="E798" i="4"/>
  <c r="F798" i="4"/>
  <c r="D799" i="4" l="1"/>
  <c r="B799" i="4"/>
  <c r="C799" i="4"/>
  <c r="G799" i="4"/>
  <c r="F799" i="4"/>
  <c r="H799" i="4"/>
  <c r="A800" i="4" s="1"/>
  <c r="E799" i="4"/>
  <c r="H800" i="4" l="1"/>
  <c r="A801" i="4" s="1"/>
  <c r="C800" i="4"/>
  <c r="B800" i="4"/>
  <c r="G800" i="4"/>
  <c r="D800" i="4"/>
  <c r="E800" i="4"/>
  <c r="F800" i="4"/>
  <c r="B801" i="4" l="1"/>
  <c r="D801" i="4"/>
  <c r="C801" i="4"/>
  <c r="H801" i="4"/>
  <c r="A802" i="4" s="1"/>
  <c r="G801" i="4"/>
  <c r="E801" i="4"/>
  <c r="F801" i="4"/>
  <c r="H802" i="4" l="1"/>
  <c r="A803" i="4" s="1"/>
  <c r="C802" i="4"/>
  <c r="G802" i="4"/>
  <c r="F802" i="4"/>
  <c r="B802" i="4"/>
  <c r="E802" i="4"/>
  <c r="D802" i="4"/>
  <c r="B803" i="4" l="1"/>
  <c r="H803" i="4"/>
  <c r="A804" i="4" s="1"/>
  <c r="D803" i="4"/>
  <c r="C803" i="4"/>
  <c r="F803" i="4"/>
  <c r="E803" i="4"/>
  <c r="G803" i="4"/>
  <c r="C804" i="4" l="1"/>
  <c r="B804" i="4"/>
  <c r="H804" i="4"/>
  <c r="A805" i="4" s="1"/>
  <c r="G804" i="4"/>
  <c r="D804" i="4"/>
  <c r="F804" i="4"/>
  <c r="E804" i="4"/>
  <c r="D805" i="4" l="1"/>
  <c r="C805" i="4"/>
  <c r="B805" i="4"/>
  <c r="F805" i="4"/>
  <c r="G805" i="4"/>
  <c r="E805" i="4"/>
  <c r="H805" i="4"/>
  <c r="A806" i="4" s="1"/>
  <c r="B806" i="4" l="1"/>
  <c r="H806" i="4"/>
  <c r="A807" i="4" s="1"/>
  <c r="C806" i="4"/>
  <c r="D806" i="4"/>
  <c r="E806" i="4"/>
  <c r="G806" i="4"/>
  <c r="F806" i="4"/>
  <c r="B807" i="4" l="1"/>
  <c r="D807" i="4"/>
  <c r="H807" i="4"/>
  <c r="A808" i="4" s="1"/>
  <c r="C807" i="4"/>
  <c r="F807" i="4"/>
  <c r="E807" i="4"/>
  <c r="G807" i="4"/>
  <c r="H808" i="4" l="1"/>
  <c r="A809" i="4" s="1"/>
  <c r="C808" i="4"/>
  <c r="F808" i="4"/>
  <c r="G808" i="4"/>
  <c r="E808" i="4"/>
  <c r="B808" i="4"/>
  <c r="D808" i="4"/>
  <c r="B809" i="4" l="1"/>
  <c r="D809" i="4"/>
  <c r="C809" i="4"/>
  <c r="G809" i="4"/>
  <c r="H809" i="4"/>
  <c r="A810" i="4" s="1"/>
  <c r="F809" i="4"/>
  <c r="E809" i="4"/>
  <c r="C810" i="4" l="1"/>
  <c r="B810" i="4"/>
  <c r="H810" i="4"/>
  <c r="A811" i="4" s="1"/>
  <c r="F810" i="4"/>
  <c r="G810" i="4"/>
  <c r="D810" i="4"/>
  <c r="E810" i="4"/>
  <c r="B811" i="4" l="1"/>
  <c r="H811" i="4"/>
  <c r="A812" i="4" s="1"/>
  <c r="D811" i="4"/>
  <c r="C811" i="4"/>
  <c r="G811" i="4"/>
  <c r="F811" i="4"/>
  <c r="E811" i="4"/>
  <c r="B812" i="4" l="1"/>
  <c r="C812" i="4"/>
  <c r="D812" i="4"/>
  <c r="G812" i="4"/>
  <c r="H812" i="4"/>
  <c r="A813" i="4" s="1"/>
  <c r="F812" i="4"/>
  <c r="E812" i="4"/>
  <c r="D813" i="4" l="1"/>
  <c r="C813" i="4"/>
  <c r="H813" i="4"/>
  <c r="A814" i="4" s="1"/>
  <c r="F813" i="4"/>
  <c r="B813" i="4"/>
  <c r="G813" i="4"/>
  <c r="E813" i="4"/>
  <c r="B814" i="4" l="1"/>
  <c r="H814" i="4"/>
  <c r="A815" i="4" s="1"/>
  <c r="C814" i="4"/>
  <c r="D814" i="4"/>
  <c r="E814" i="4"/>
  <c r="G814" i="4"/>
  <c r="F814" i="4"/>
  <c r="H815" i="4" l="1"/>
  <c r="A816" i="4" s="1"/>
  <c r="D815" i="4"/>
  <c r="C815" i="4"/>
  <c r="G815" i="4"/>
  <c r="F815" i="4"/>
  <c r="E815" i="4"/>
  <c r="B815" i="4"/>
  <c r="H816" i="4" l="1"/>
  <c r="A817" i="4" s="1"/>
  <c r="C816" i="4"/>
  <c r="E816" i="4"/>
  <c r="D816" i="4"/>
  <c r="G816" i="4"/>
  <c r="F816" i="4"/>
  <c r="B816" i="4"/>
  <c r="B817" i="4" l="1"/>
  <c r="D817" i="4"/>
  <c r="C817" i="4"/>
  <c r="H817" i="4"/>
  <c r="A818" i="4" s="1"/>
  <c r="G817" i="4"/>
  <c r="E817" i="4"/>
  <c r="F817" i="4"/>
  <c r="B818" i="4" l="1"/>
  <c r="C818" i="4"/>
  <c r="G818" i="4"/>
  <c r="F818" i="4"/>
  <c r="E818" i="4"/>
  <c r="D818" i="4"/>
  <c r="H818" i="4"/>
  <c r="A819" i="4" s="1"/>
  <c r="B819" i="4" l="1"/>
  <c r="H819" i="4"/>
  <c r="A820" i="4" s="1"/>
  <c r="D819" i="4"/>
  <c r="C819" i="4"/>
  <c r="G819" i="4"/>
  <c r="F819" i="4"/>
  <c r="E819" i="4"/>
  <c r="B820" i="4" l="1"/>
  <c r="H820" i="4"/>
  <c r="A821" i="4" s="1"/>
  <c r="C820" i="4"/>
  <c r="G820" i="4"/>
  <c r="F820" i="4"/>
  <c r="D820" i="4"/>
  <c r="E820" i="4"/>
  <c r="D821" i="4" l="1"/>
  <c r="C821" i="4"/>
  <c r="F821" i="4"/>
  <c r="B821" i="4"/>
  <c r="H821" i="4"/>
  <c r="A822" i="4" s="1"/>
  <c r="G821" i="4"/>
  <c r="E821" i="4"/>
  <c r="B822" i="4" l="1"/>
  <c r="H822" i="4"/>
  <c r="A823" i="4" s="1"/>
  <c r="C822" i="4"/>
  <c r="D822" i="4"/>
  <c r="E822" i="4"/>
  <c r="G822" i="4"/>
  <c r="F822" i="4"/>
  <c r="D823" i="4" l="1"/>
  <c r="C823" i="4"/>
  <c r="H823" i="4"/>
  <c r="A824" i="4" s="1"/>
  <c r="F823" i="4"/>
  <c r="E823" i="4"/>
  <c r="B823" i="4"/>
  <c r="G823" i="4"/>
  <c r="H824" i="4" l="1"/>
  <c r="A825" i="4" s="1"/>
  <c r="B824" i="4"/>
  <c r="C824" i="4"/>
  <c r="F824" i="4"/>
  <c r="D824" i="4"/>
  <c r="G824" i="4"/>
  <c r="E824" i="4"/>
  <c r="B825" i="4" l="1"/>
  <c r="D825" i="4"/>
  <c r="C825" i="4"/>
  <c r="H825" i="4"/>
  <c r="A826" i="4" s="1"/>
  <c r="G825" i="4"/>
  <c r="E825" i="4"/>
  <c r="F825" i="4"/>
  <c r="H826" i="4" l="1"/>
  <c r="A827" i="4" s="1"/>
  <c r="C826" i="4"/>
  <c r="F826" i="4"/>
  <c r="D826" i="4"/>
  <c r="B826" i="4"/>
  <c r="G826" i="4"/>
  <c r="E826" i="4"/>
  <c r="B827" i="4" l="1"/>
  <c r="H827" i="4"/>
  <c r="A828" i="4" s="1"/>
  <c r="D827" i="4"/>
  <c r="C827" i="4"/>
  <c r="G827" i="4"/>
  <c r="F827" i="4"/>
  <c r="E827" i="4"/>
  <c r="H828" i="4" l="1"/>
  <c r="A829" i="4" s="1"/>
  <c r="C828" i="4"/>
  <c r="D828" i="4"/>
  <c r="G828" i="4"/>
  <c r="B828" i="4"/>
  <c r="F828" i="4"/>
  <c r="E828" i="4"/>
  <c r="D829" i="4" l="1"/>
  <c r="C829" i="4"/>
  <c r="G829" i="4"/>
  <c r="F829" i="4"/>
  <c r="B829" i="4"/>
  <c r="H829" i="4"/>
  <c r="A830" i="4" s="1"/>
  <c r="E829" i="4"/>
  <c r="B830" i="4" l="1"/>
  <c r="H830" i="4"/>
  <c r="A831" i="4" s="1"/>
  <c r="C830" i="4"/>
  <c r="D830" i="4"/>
  <c r="E830" i="4"/>
  <c r="G830" i="4"/>
  <c r="F830" i="4"/>
  <c r="D831" i="4" l="1"/>
  <c r="C831" i="4"/>
  <c r="B831" i="4"/>
  <c r="G831" i="4"/>
  <c r="H831" i="4"/>
  <c r="A832" i="4" s="1"/>
  <c r="F831" i="4"/>
  <c r="E831" i="4"/>
  <c r="H832" i="4" l="1"/>
  <c r="A833" i="4" s="1"/>
  <c r="B832" i="4"/>
  <c r="C832" i="4"/>
  <c r="E832" i="4"/>
  <c r="D832" i="4"/>
  <c r="G832" i="4"/>
  <c r="F832" i="4"/>
  <c r="B833" i="4" l="1"/>
  <c r="D833" i="4"/>
  <c r="H833" i="4"/>
  <c r="A834" i="4" s="1"/>
  <c r="C833" i="4"/>
  <c r="G833" i="4"/>
  <c r="E833" i="4"/>
  <c r="F833" i="4"/>
  <c r="C834" i="4" l="1"/>
  <c r="G834" i="4"/>
  <c r="F834" i="4"/>
  <c r="H834" i="4"/>
  <c r="A835" i="4" s="1"/>
  <c r="D834" i="4"/>
  <c r="B834" i="4"/>
  <c r="E834" i="4"/>
  <c r="B835" i="4" l="1"/>
  <c r="H835" i="4"/>
  <c r="A836" i="4" s="1"/>
  <c r="D835" i="4"/>
  <c r="C835" i="4"/>
  <c r="G835" i="4"/>
  <c r="F835" i="4"/>
  <c r="E835" i="4"/>
  <c r="C836" i="4" l="1"/>
  <c r="G836" i="4"/>
  <c r="D836" i="4"/>
  <c r="B836" i="4"/>
  <c r="F836" i="4"/>
  <c r="E836" i="4"/>
  <c r="H836" i="4"/>
  <c r="A837" i="4" s="1"/>
  <c r="D837" i="4" l="1"/>
  <c r="B837" i="4"/>
  <c r="C837" i="4"/>
  <c r="H837" i="4"/>
  <c r="A838" i="4" s="1"/>
  <c r="F837" i="4"/>
  <c r="E837" i="4"/>
  <c r="G837" i="4"/>
  <c r="B838" i="4" l="1"/>
  <c r="H838" i="4"/>
  <c r="A839" i="4" s="1"/>
  <c r="C838" i="4"/>
  <c r="D838" i="4"/>
  <c r="E838" i="4"/>
  <c r="G838" i="4"/>
  <c r="F838" i="4"/>
  <c r="D839" i="4" l="1"/>
  <c r="C839" i="4"/>
  <c r="H839" i="4"/>
  <c r="A840" i="4" s="1"/>
  <c r="F839" i="4"/>
  <c r="G839" i="4"/>
  <c r="E839" i="4"/>
  <c r="B839" i="4"/>
  <c r="H840" i="4" l="1"/>
  <c r="A841" i="4" s="1"/>
  <c r="C840" i="4"/>
  <c r="F840" i="4"/>
  <c r="E840" i="4"/>
  <c r="D840" i="4"/>
  <c r="G840" i="4"/>
  <c r="B840" i="4"/>
  <c r="B841" i="4" l="1"/>
  <c r="H841" i="4"/>
  <c r="A842" i="4" s="1"/>
  <c r="D841" i="4"/>
  <c r="C841" i="4"/>
  <c r="G841" i="4"/>
  <c r="F841" i="4"/>
  <c r="E841" i="4"/>
  <c r="C842" i="4" l="1"/>
  <c r="B842" i="4"/>
  <c r="F842" i="4"/>
  <c r="H842" i="4"/>
  <c r="A843" i="4" s="1"/>
  <c r="D842" i="4"/>
  <c r="G842" i="4"/>
  <c r="E842" i="4"/>
  <c r="B843" i="4" l="1"/>
  <c r="H843" i="4"/>
  <c r="A844" i="4" s="1"/>
  <c r="D843" i="4"/>
  <c r="C843" i="4"/>
  <c r="G843" i="4"/>
  <c r="E843" i="4"/>
  <c r="F843" i="4"/>
  <c r="B844" i="4" l="1"/>
  <c r="C844" i="4"/>
  <c r="H844" i="4"/>
  <c r="A845" i="4" s="1"/>
  <c r="D844" i="4"/>
  <c r="G844" i="4"/>
  <c r="F844" i="4"/>
  <c r="E844" i="4"/>
  <c r="B845" i="4" l="1"/>
  <c r="D845" i="4"/>
  <c r="H845" i="4"/>
  <c r="A846" i="4" s="1"/>
  <c r="C845" i="4"/>
  <c r="E845" i="4"/>
  <c r="G845" i="4"/>
  <c r="F845" i="4"/>
  <c r="B846" i="4" l="1"/>
  <c r="H846" i="4"/>
  <c r="A847" i="4" s="1"/>
  <c r="C846" i="4"/>
  <c r="D846" i="4"/>
  <c r="E846" i="4"/>
  <c r="G846" i="4"/>
  <c r="F846" i="4"/>
  <c r="D847" i="4" l="1"/>
  <c r="C847" i="4"/>
  <c r="G847" i="4"/>
  <c r="F847" i="4"/>
  <c r="B847" i="4"/>
  <c r="E847" i="4"/>
  <c r="H847" i="4"/>
  <c r="A848" i="4" s="1"/>
  <c r="H848" i="4" l="1"/>
  <c r="A849" i="4" s="1"/>
  <c r="C848" i="4"/>
  <c r="B848" i="4"/>
  <c r="E848" i="4"/>
  <c r="D848" i="4"/>
  <c r="G848" i="4"/>
  <c r="F848" i="4"/>
  <c r="B849" i="4" l="1"/>
  <c r="D849" i="4"/>
  <c r="C849" i="4"/>
  <c r="G849" i="4"/>
  <c r="F849" i="4"/>
  <c r="E849" i="4"/>
  <c r="H849" i="4"/>
  <c r="A850" i="4" s="1"/>
  <c r="B850" i="4" l="1"/>
  <c r="C850" i="4"/>
  <c r="G850" i="4"/>
  <c r="F850" i="4"/>
  <c r="D850" i="4"/>
  <c r="E850" i="4"/>
  <c r="H850" i="4"/>
  <c r="A851" i="4" s="1"/>
  <c r="B851" i="4" l="1"/>
  <c r="H851" i="4"/>
  <c r="A852" i="4" s="1"/>
  <c r="D851" i="4"/>
  <c r="C851" i="4"/>
  <c r="F851" i="4"/>
  <c r="G851" i="4"/>
  <c r="E851" i="4"/>
  <c r="H852" i="4" l="1"/>
  <c r="A853" i="4" s="1"/>
  <c r="C852" i="4"/>
  <c r="B852" i="4"/>
  <c r="G852" i="4"/>
  <c r="E852" i="4"/>
  <c r="D852" i="4"/>
  <c r="F852" i="4"/>
  <c r="H853" i="4" l="1"/>
  <c r="A854" i="4" s="1"/>
  <c r="D853" i="4"/>
  <c r="C853" i="4"/>
  <c r="F853" i="4"/>
  <c r="B853" i="4"/>
  <c r="E853" i="4"/>
  <c r="G853" i="4"/>
  <c r="B854" i="4" l="1"/>
  <c r="H854" i="4"/>
  <c r="A855" i="4" s="1"/>
  <c r="C854" i="4"/>
  <c r="D854" i="4"/>
  <c r="F854" i="4"/>
  <c r="E854" i="4"/>
  <c r="G854" i="4"/>
  <c r="D855" i="4" l="1"/>
  <c r="C855" i="4"/>
  <c r="H855" i="4"/>
  <c r="A856" i="4" s="1"/>
  <c r="F855" i="4"/>
  <c r="B855" i="4"/>
  <c r="G855" i="4"/>
  <c r="E855" i="4"/>
  <c r="H856" i="4" l="1"/>
  <c r="A857" i="4" s="1"/>
  <c r="B856" i="4"/>
  <c r="C856" i="4"/>
  <c r="F856" i="4"/>
  <c r="G856" i="4"/>
  <c r="E856" i="4"/>
  <c r="D856" i="4"/>
  <c r="B857" i="4" l="1"/>
  <c r="D857" i="4"/>
  <c r="C857" i="4"/>
  <c r="G857" i="4"/>
  <c r="H857" i="4"/>
  <c r="A858" i="4" s="1"/>
  <c r="F857" i="4"/>
  <c r="E857" i="4"/>
  <c r="B858" i="4" l="1"/>
  <c r="H858" i="4"/>
  <c r="A859" i="4" s="1"/>
  <c r="C858" i="4"/>
  <c r="F858" i="4"/>
  <c r="D858" i="4"/>
  <c r="G858" i="4"/>
  <c r="E858" i="4"/>
  <c r="B859" i="4" l="1"/>
  <c r="H859" i="4"/>
  <c r="A860" i="4" s="1"/>
  <c r="D859" i="4"/>
  <c r="C859" i="4"/>
  <c r="F859" i="4"/>
  <c r="G859" i="4"/>
  <c r="E859" i="4"/>
  <c r="C860" i="4" l="1"/>
  <c r="D860" i="4"/>
  <c r="G860" i="4"/>
  <c r="F860" i="4"/>
  <c r="B860" i="4"/>
  <c r="H860" i="4"/>
  <c r="A861" i="4" s="1"/>
  <c r="E860" i="4"/>
  <c r="D861" i="4" l="1"/>
  <c r="C861" i="4"/>
  <c r="H861" i="4"/>
  <c r="A862" i="4" s="1"/>
  <c r="E861" i="4"/>
  <c r="G861" i="4"/>
  <c r="F861" i="4"/>
  <c r="B861" i="4"/>
  <c r="B862" i="4" l="1"/>
  <c r="H862" i="4"/>
  <c r="A863" i="4" s="1"/>
  <c r="C862" i="4"/>
  <c r="D862" i="4"/>
  <c r="E862" i="4"/>
  <c r="G862" i="4"/>
  <c r="F862" i="4"/>
  <c r="D863" i="4" l="1"/>
  <c r="B863" i="4"/>
  <c r="C863" i="4"/>
  <c r="G863" i="4"/>
  <c r="F863" i="4"/>
  <c r="E863" i="4"/>
  <c r="H863" i="4"/>
  <c r="A864" i="4" s="1"/>
  <c r="H864" i="4" l="1"/>
  <c r="A865" i="4" s="1"/>
  <c r="C864" i="4"/>
  <c r="B864" i="4"/>
  <c r="F864" i="4"/>
  <c r="E864" i="4"/>
  <c r="D864" i="4"/>
  <c r="G864" i="4"/>
  <c r="B865" i="4" l="1"/>
  <c r="D865" i="4"/>
  <c r="C865" i="4"/>
  <c r="H865" i="4"/>
  <c r="A866" i="4" s="1"/>
  <c r="G865" i="4"/>
  <c r="F865" i="4"/>
  <c r="E865" i="4"/>
  <c r="H866" i="4" l="1"/>
  <c r="A867" i="4" s="1"/>
  <c r="C866" i="4"/>
  <c r="G866" i="4"/>
  <c r="F866" i="4"/>
  <c r="B866" i="4"/>
  <c r="D866" i="4"/>
  <c r="E866" i="4"/>
  <c r="B867" i="4" l="1"/>
  <c r="H867" i="4"/>
  <c r="A868" i="4" s="1"/>
  <c r="D867" i="4"/>
  <c r="C867" i="4"/>
  <c r="G867" i="4"/>
  <c r="F867" i="4"/>
  <c r="E867" i="4"/>
  <c r="C868" i="4" l="1"/>
  <c r="G868" i="4"/>
  <c r="B868" i="4"/>
  <c r="H868" i="4"/>
  <c r="A869" i="4" s="1"/>
  <c r="E868" i="4"/>
  <c r="D868" i="4"/>
  <c r="F868" i="4"/>
  <c r="D869" i="4" l="1"/>
  <c r="C869" i="4"/>
  <c r="B869" i="4"/>
  <c r="F869" i="4"/>
  <c r="E869" i="4"/>
  <c r="H869" i="4"/>
  <c r="A870" i="4" s="1"/>
  <c r="G869" i="4"/>
  <c r="B870" i="4" l="1"/>
  <c r="H870" i="4"/>
  <c r="A871" i="4" s="1"/>
  <c r="C870" i="4"/>
  <c r="D870" i="4"/>
  <c r="G870" i="4"/>
  <c r="F870" i="4"/>
  <c r="E870" i="4"/>
  <c r="B871" i="4" l="1"/>
  <c r="D871" i="4"/>
  <c r="H871" i="4"/>
  <c r="A872" i="4" s="1"/>
  <c r="C871" i="4"/>
  <c r="F871" i="4"/>
  <c r="G871" i="4"/>
  <c r="E871" i="4"/>
  <c r="H872" i="4" l="1"/>
  <c r="A873" i="4" s="1"/>
  <c r="C872" i="4"/>
  <c r="F872" i="4"/>
  <c r="B872" i="4"/>
  <c r="D872" i="4"/>
  <c r="E872" i="4"/>
  <c r="G872" i="4"/>
  <c r="B873" i="4" l="1"/>
  <c r="D873" i="4"/>
  <c r="C873" i="4"/>
  <c r="G873" i="4"/>
  <c r="E873" i="4"/>
  <c r="H873" i="4"/>
  <c r="A874" i="4" s="1"/>
  <c r="F873" i="4"/>
  <c r="C874" i="4" l="1"/>
  <c r="F874" i="4"/>
  <c r="H874" i="4"/>
  <c r="A875" i="4" s="1"/>
  <c r="B874" i="4"/>
  <c r="E874" i="4"/>
  <c r="D874" i="4"/>
  <c r="G874" i="4"/>
  <c r="B875" i="4" l="1"/>
  <c r="H875" i="4"/>
  <c r="A876" i="4" s="1"/>
  <c r="D875" i="4"/>
  <c r="C875" i="4"/>
  <c r="G875" i="4"/>
  <c r="F875" i="4"/>
  <c r="E875" i="4"/>
  <c r="B876" i="4" l="1"/>
  <c r="C876" i="4"/>
  <c r="D876" i="4"/>
  <c r="G876" i="4"/>
  <c r="H876" i="4"/>
  <c r="A877" i="4" s="1"/>
  <c r="F876" i="4"/>
  <c r="E876" i="4"/>
  <c r="D877" i="4" l="1"/>
  <c r="C877" i="4"/>
  <c r="H877" i="4"/>
  <c r="A878" i="4" s="1"/>
  <c r="E877" i="4"/>
  <c r="B877" i="4"/>
  <c r="G877" i="4"/>
  <c r="F877" i="4"/>
  <c r="B878" i="4" l="1"/>
  <c r="H878" i="4"/>
  <c r="A879" i="4" s="1"/>
  <c r="C878" i="4"/>
  <c r="D878" i="4"/>
  <c r="E878" i="4"/>
  <c r="G878" i="4"/>
  <c r="F878" i="4"/>
  <c r="H879" i="4" l="1"/>
  <c r="A880" i="4" s="1"/>
  <c r="D879" i="4"/>
  <c r="C879" i="4"/>
  <c r="G879" i="4"/>
  <c r="B879" i="4"/>
  <c r="F879" i="4"/>
  <c r="E879" i="4"/>
  <c r="H880" i="4" l="1"/>
  <c r="A881" i="4" s="1"/>
  <c r="C880" i="4"/>
  <c r="G880" i="4"/>
  <c r="B880" i="4"/>
  <c r="F880" i="4"/>
  <c r="E880" i="4"/>
  <c r="D880" i="4"/>
  <c r="B881" i="4" l="1"/>
  <c r="D881" i="4"/>
  <c r="C881" i="4"/>
  <c r="G881" i="4"/>
  <c r="F881" i="4"/>
  <c r="E881" i="4"/>
  <c r="H881" i="4"/>
  <c r="A882" i="4" s="1"/>
  <c r="B882" i="4" l="1"/>
  <c r="C882" i="4"/>
  <c r="G882" i="4"/>
  <c r="F882" i="4"/>
  <c r="H882" i="4"/>
  <c r="A883" i="4" s="1"/>
  <c r="D882" i="4"/>
  <c r="E882" i="4"/>
  <c r="B883" i="4" l="1"/>
  <c r="H883" i="4"/>
  <c r="A884" i="4" s="1"/>
  <c r="D883" i="4"/>
  <c r="C883" i="4"/>
  <c r="E883" i="4"/>
  <c r="G883" i="4"/>
  <c r="F883" i="4"/>
  <c r="B884" i="4" l="1"/>
  <c r="H884" i="4"/>
  <c r="A885" i="4" s="1"/>
  <c r="C884" i="4"/>
  <c r="G884" i="4"/>
  <c r="E884" i="4"/>
  <c r="D884" i="4"/>
  <c r="F884" i="4"/>
  <c r="D885" i="4" l="1"/>
  <c r="C885" i="4"/>
  <c r="B885" i="4"/>
  <c r="F885" i="4"/>
  <c r="H885" i="4"/>
  <c r="A886" i="4" s="1"/>
  <c r="G885" i="4"/>
  <c r="E885" i="4"/>
  <c r="B886" i="4" l="1"/>
  <c r="H886" i="4"/>
  <c r="A887" i="4" s="1"/>
  <c r="C886" i="4"/>
  <c r="D886" i="4"/>
  <c r="G886" i="4"/>
  <c r="E886" i="4"/>
  <c r="F886" i="4"/>
  <c r="D887" i="4" l="1"/>
  <c r="C887" i="4"/>
  <c r="F887" i="4"/>
  <c r="B887" i="4"/>
  <c r="H887" i="4"/>
  <c r="A888" i="4" s="1"/>
  <c r="E887" i="4"/>
  <c r="G887" i="4"/>
  <c r="H888" i="4" l="1"/>
  <c r="A889" i="4" s="1"/>
  <c r="B888" i="4"/>
  <c r="C888" i="4"/>
  <c r="F888" i="4"/>
  <c r="E888" i="4"/>
  <c r="D888" i="4"/>
  <c r="G888" i="4"/>
  <c r="B889" i="4" l="1"/>
  <c r="D889" i="4"/>
  <c r="C889" i="4"/>
  <c r="G889" i="4"/>
  <c r="H889" i="4"/>
  <c r="A890" i="4" s="1"/>
  <c r="F889" i="4"/>
  <c r="E889" i="4"/>
  <c r="H890" i="4" l="1"/>
  <c r="A891" i="4" s="1"/>
  <c r="C890" i="4"/>
  <c r="F890" i="4"/>
  <c r="G890" i="4"/>
  <c r="B890" i="4"/>
  <c r="D890" i="4"/>
  <c r="E890" i="4"/>
  <c r="B891" i="4" l="1"/>
  <c r="H891" i="4"/>
  <c r="A892" i="4" s="1"/>
  <c r="D891" i="4"/>
  <c r="C891" i="4"/>
  <c r="G891" i="4"/>
  <c r="F891" i="4"/>
  <c r="E891" i="4"/>
  <c r="H892" i="4" l="1"/>
  <c r="A893" i="4" s="1"/>
  <c r="C892" i="4"/>
  <c r="B892" i="4"/>
  <c r="D892" i="4"/>
  <c r="G892" i="4"/>
  <c r="E892" i="4"/>
  <c r="F892" i="4"/>
  <c r="D893" i="4" l="1"/>
  <c r="C893" i="4"/>
  <c r="B893" i="4"/>
  <c r="E893" i="4"/>
  <c r="H893" i="4"/>
  <c r="A894" i="4" s="1"/>
  <c r="G893" i="4"/>
  <c r="F893" i="4"/>
  <c r="B894" i="4" l="1"/>
  <c r="H894" i="4"/>
  <c r="A895" i="4" s="1"/>
  <c r="C894" i="4"/>
  <c r="D894" i="4"/>
  <c r="E894" i="4"/>
  <c r="G894" i="4"/>
  <c r="F894" i="4"/>
  <c r="D895" i="4" l="1"/>
  <c r="C895" i="4"/>
  <c r="B895" i="4"/>
  <c r="G895" i="4"/>
  <c r="F895" i="4"/>
  <c r="E895" i="4"/>
  <c r="H895" i="4"/>
  <c r="A896" i="4" s="1"/>
  <c r="H896" i="4" l="1"/>
  <c r="A897" i="4" s="1"/>
  <c r="B896" i="4"/>
  <c r="C896" i="4"/>
  <c r="D896" i="4"/>
  <c r="G896" i="4"/>
  <c r="F896" i="4"/>
  <c r="E896" i="4"/>
  <c r="B897" i="4" l="1"/>
  <c r="D897" i="4"/>
  <c r="H897" i="4"/>
  <c r="A898" i="4" s="1"/>
  <c r="C897" i="4"/>
  <c r="G897" i="4"/>
  <c r="F897" i="4"/>
  <c r="E897" i="4"/>
  <c r="C898" i="4" l="1"/>
  <c r="H898" i="4"/>
  <c r="A899" i="4" s="1"/>
  <c r="G898" i="4"/>
  <c r="F898" i="4"/>
  <c r="B898" i="4"/>
  <c r="D898" i="4"/>
  <c r="E898" i="4"/>
  <c r="B899" i="4" l="1"/>
  <c r="H899" i="4"/>
  <c r="A900" i="4" s="1"/>
  <c r="D899" i="4"/>
  <c r="C899" i="4"/>
  <c r="E899" i="4"/>
  <c r="G899" i="4"/>
  <c r="F899" i="4"/>
  <c r="C900" i="4" l="1"/>
  <c r="B900" i="4"/>
  <c r="G900" i="4"/>
  <c r="F900" i="4"/>
  <c r="E900" i="4"/>
  <c r="H900" i="4"/>
  <c r="A901" i="4" s="1"/>
  <c r="D900" i="4"/>
  <c r="D901" i="4" l="1"/>
  <c r="B901" i="4"/>
  <c r="C901" i="4"/>
  <c r="F901" i="4"/>
  <c r="G901" i="4"/>
  <c r="E901" i="4"/>
  <c r="H901" i="4"/>
  <c r="A902" i="4" s="1"/>
  <c r="B902" i="4" l="1"/>
  <c r="H902" i="4"/>
  <c r="A903" i="4" s="1"/>
  <c r="C902" i="4"/>
  <c r="D902" i="4"/>
  <c r="F902" i="4"/>
  <c r="G902" i="4"/>
  <c r="E902" i="4"/>
  <c r="D903" i="4" l="1"/>
  <c r="C903" i="4"/>
  <c r="H903" i="4"/>
  <c r="A904" i="4" s="1"/>
  <c r="B903" i="4"/>
  <c r="F903" i="4"/>
  <c r="E903" i="4"/>
  <c r="G903" i="4"/>
  <c r="H904" i="4" l="1"/>
  <c r="A905" i="4" s="1"/>
  <c r="C904" i="4"/>
  <c r="F904" i="4"/>
  <c r="E904" i="4"/>
  <c r="D904" i="4"/>
  <c r="B904" i="4"/>
  <c r="G904" i="4"/>
  <c r="B905" i="4" l="1"/>
  <c r="H905" i="4"/>
  <c r="A906" i="4" s="1"/>
  <c r="D905" i="4"/>
  <c r="C905" i="4"/>
  <c r="G905" i="4"/>
  <c r="E905" i="4"/>
  <c r="F905" i="4"/>
  <c r="C906" i="4" l="1"/>
  <c r="B906" i="4"/>
  <c r="H906" i="4"/>
  <c r="A907" i="4" s="1"/>
  <c r="F906" i="4"/>
  <c r="D906" i="4"/>
  <c r="G906" i="4"/>
  <c r="E906" i="4"/>
  <c r="B907" i="4" l="1"/>
  <c r="H907" i="4"/>
  <c r="A908" i="4" s="1"/>
  <c r="D907" i="4"/>
  <c r="C907" i="4"/>
  <c r="G907" i="4"/>
  <c r="F907" i="4"/>
  <c r="E907" i="4"/>
  <c r="B908" i="4" l="1"/>
  <c r="C908" i="4"/>
  <c r="D908" i="4"/>
  <c r="G908" i="4"/>
  <c r="H908" i="4"/>
  <c r="A909" i="4" s="1"/>
  <c r="E908" i="4"/>
  <c r="F908" i="4"/>
  <c r="B909" i="4" l="1"/>
  <c r="D909" i="4"/>
  <c r="H909" i="4"/>
  <c r="A910" i="4" s="1"/>
  <c r="C909" i="4"/>
  <c r="E909" i="4"/>
  <c r="F909" i="4"/>
  <c r="G909" i="4"/>
  <c r="B910" i="4" l="1"/>
  <c r="H910" i="4"/>
  <c r="A911" i="4" s="1"/>
  <c r="C910" i="4"/>
  <c r="D910" i="4"/>
  <c r="F910" i="4"/>
  <c r="E910" i="4"/>
  <c r="G910" i="4"/>
  <c r="D911" i="4" l="1"/>
  <c r="C911" i="4"/>
  <c r="G911" i="4"/>
  <c r="F911" i="4"/>
  <c r="H911" i="4"/>
  <c r="A912" i="4" s="1"/>
  <c r="E911" i="4"/>
  <c r="B911" i="4"/>
  <c r="H912" i="4" l="1"/>
  <c r="A913" i="4" s="1"/>
  <c r="C912" i="4"/>
  <c r="B912" i="4"/>
  <c r="D912" i="4"/>
  <c r="F912" i="4"/>
  <c r="G912" i="4"/>
  <c r="E912" i="4"/>
  <c r="B913" i="4" l="1"/>
  <c r="D913" i="4"/>
  <c r="C913" i="4"/>
  <c r="H913" i="4"/>
  <c r="A914" i="4" s="1"/>
  <c r="G913" i="4"/>
  <c r="E913" i="4"/>
  <c r="F913" i="4"/>
  <c r="B914" i="4" l="1"/>
  <c r="C914" i="4"/>
  <c r="G914" i="4"/>
  <c r="F914" i="4"/>
  <c r="H914" i="4"/>
  <c r="A915" i="4" s="1"/>
  <c r="E914" i="4"/>
  <c r="D914" i="4"/>
  <c r="B915" i="4" l="1"/>
  <c r="H915" i="4"/>
  <c r="A916" i="4" s="1"/>
  <c r="D915" i="4"/>
  <c r="C915" i="4"/>
  <c r="E915" i="4"/>
  <c r="G915" i="4"/>
  <c r="F915" i="4"/>
  <c r="H916" i="4" l="1"/>
  <c r="A917" i="4" s="1"/>
  <c r="C916" i="4"/>
  <c r="G916" i="4"/>
  <c r="D916" i="4"/>
  <c r="E916" i="4"/>
  <c r="F916" i="4"/>
  <c r="B916" i="4"/>
  <c r="H917" i="4" l="1"/>
  <c r="A918" i="4" s="1"/>
  <c r="D917" i="4"/>
  <c r="C917" i="4"/>
  <c r="F917" i="4"/>
  <c r="E917" i="4"/>
  <c r="G917" i="4"/>
  <c r="B917" i="4"/>
  <c r="B918" i="4" l="1"/>
  <c r="H918" i="4"/>
  <c r="A919" i="4" s="1"/>
  <c r="C918" i="4"/>
  <c r="D918" i="4"/>
  <c r="E918" i="4"/>
  <c r="G918" i="4"/>
  <c r="F918" i="4"/>
  <c r="D919" i="4" l="1"/>
  <c r="C919" i="4"/>
  <c r="H919" i="4"/>
  <c r="A920" i="4" s="1"/>
  <c r="F919" i="4"/>
  <c r="B919" i="4"/>
  <c r="E919" i="4"/>
  <c r="G919" i="4"/>
  <c r="H920" i="4" l="1"/>
  <c r="A921" i="4" s="1"/>
  <c r="B920" i="4"/>
  <c r="C920" i="4"/>
  <c r="F920" i="4"/>
  <c r="G920" i="4"/>
  <c r="D920" i="4"/>
  <c r="E920" i="4"/>
  <c r="B921" i="4" l="1"/>
  <c r="D921" i="4"/>
  <c r="C921" i="4"/>
  <c r="G921" i="4"/>
  <c r="F921" i="4"/>
  <c r="H921" i="4"/>
  <c r="A922" i="4" s="1"/>
  <c r="E921" i="4"/>
  <c r="B922" i="4" l="1"/>
  <c r="H922" i="4"/>
  <c r="A923" i="4" s="1"/>
  <c r="C922" i="4"/>
  <c r="F922" i="4"/>
  <c r="D922" i="4"/>
  <c r="G922" i="4"/>
  <c r="E922" i="4"/>
  <c r="B923" i="4" l="1"/>
  <c r="H923" i="4"/>
  <c r="A924" i="4" s="1"/>
  <c r="D923" i="4"/>
  <c r="C923" i="4"/>
  <c r="G923" i="4"/>
  <c r="F923" i="4"/>
  <c r="E923" i="4"/>
  <c r="C924" i="4" l="1"/>
  <c r="D924" i="4"/>
  <c r="G924" i="4"/>
  <c r="B924" i="4"/>
  <c r="E924" i="4"/>
  <c r="H924" i="4"/>
  <c r="A925" i="4" s="1"/>
  <c r="F924" i="4"/>
  <c r="D925" i="4" l="1"/>
  <c r="C925" i="4"/>
  <c r="H925" i="4"/>
  <c r="A926" i="4" s="1"/>
  <c r="E925" i="4"/>
  <c r="B925" i="4"/>
  <c r="G925" i="4"/>
  <c r="F925" i="4"/>
  <c r="B926" i="4" l="1"/>
  <c r="H926" i="4"/>
  <c r="A927" i="4" s="1"/>
  <c r="C926" i="4"/>
  <c r="D926" i="4"/>
  <c r="G926" i="4"/>
  <c r="F926" i="4"/>
  <c r="E926" i="4"/>
  <c r="D927" i="4" l="1"/>
  <c r="B927" i="4"/>
  <c r="C927" i="4"/>
  <c r="G927" i="4"/>
  <c r="H927" i="4"/>
  <c r="A928" i="4" s="1"/>
  <c r="F927" i="4"/>
  <c r="E927" i="4"/>
  <c r="H928" i="4" l="1"/>
  <c r="A929" i="4" s="1"/>
  <c r="C928" i="4"/>
  <c r="G928" i="4"/>
  <c r="D928" i="4"/>
  <c r="F928" i="4"/>
  <c r="E928" i="4"/>
  <c r="B928" i="4"/>
  <c r="B929" i="4" l="1"/>
  <c r="D929" i="4"/>
  <c r="C929" i="4"/>
  <c r="H929" i="4"/>
  <c r="A930" i="4" s="1"/>
  <c r="G929" i="4"/>
  <c r="F929" i="4"/>
  <c r="E929" i="4"/>
  <c r="H930" i="4" l="1"/>
  <c r="A931" i="4" s="1"/>
  <c r="C930" i="4"/>
  <c r="G930" i="4"/>
  <c r="F930" i="4"/>
  <c r="B930" i="4"/>
  <c r="D930" i="4"/>
  <c r="E930" i="4"/>
  <c r="B931" i="4" l="1"/>
  <c r="H931" i="4"/>
  <c r="A932" i="4" s="1"/>
  <c r="D931" i="4"/>
  <c r="C931" i="4"/>
  <c r="F931" i="4"/>
  <c r="E931" i="4"/>
  <c r="G931" i="4"/>
  <c r="C932" i="4" l="1"/>
  <c r="G932" i="4"/>
  <c r="E932" i="4"/>
  <c r="B932" i="4"/>
  <c r="D932" i="4"/>
  <c r="H932" i="4"/>
  <c r="A933" i="4" s="1"/>
  <c r="F932" i="4"/>
  <c r="D933" i="4" l="1"/>
  <c r="C933" i="4"/>
  <c r="B933" i="4"/>
  <c r="F933" i="4"/>
  <c r="H933" i="4"/>
  <c r="A934" i="4" s="1"/>
  <c r="E933" i="4"/>
  <c r="G933" i="4"/>
  <c r="B934" i="4" l="1"/>
  <c r="H934" i="4"/>
  <c r="A935" i="4" s="1"/>
  <c r="C934" i="4"/>
  <c r="D934" i="4"/>
  <c r="E934" i="4"/>
  <c r="G934" i="4"/>
  <c r="F934" i="4"/>
  <c r="B935" i="4" l="1"/>
  <c r="D935" i="4"/>
  <c r="H935" i="4"/>
  <c r="A936" i="4" s="1"/>
  <c r="C935" i="4"/>
  <c r="F935" i="4"/>
  <c r="E935" i="4"/>
  <c r="G935" i="4"/>
  <c r="H936" i="4" l="1"/>
  <c r="A937" i="4" s="1"/>
  <c r="C936" i="4"/>
  <c r="F936" i="4"/>
  <c r="G936" i="4"/>
  <c r="E936" i="4"/>
  <c r="B936" i="4"/>
  <c r="D936" i="4"/>
  <c r="B937" i="4" l="1"/>
  <c r="D937" i="4"/>
  <c r="C937" i="4"/>
  <c r="G937" i="4"/>
  <c r="H937" i="4"/>
  <c r="A938" i="4" s="1"/>
  <c r="F937" i="4"/>
  <c r="E937" i="4"/>
  <c r="C938" i="4" l="1"/>
  <c r="F938" i="4"/>
  <c r="G938" i="4"/>
  <c r="D938" i="4"/>
  <c r="H938" i="4"/>
  <c r="A939" i="4" s="1"/>
  <c r="B938" i="4"/>
  <c r="E938" i="4"/>
  <c r="D939" i="4" l="1"/>
  <c r="B939" i="4"/>
  <c r="C939" i="4"/>
  <c r="H939" i="4"/>
  <c r="A940" i="4" s="1"/>
  <c r="G939" i="4"/>
  <c r="F939" i="4"/>
  <c r="E939" i="4"/>
  <c r="H940" i="4" l="1"/>
  <c r="A941" i="4" s="1"/>
  <c r="C940" i="4"/>
  <c r="D940" i="4"/>
  <c r="G940" i="4"/>
  <c r="B940" i="4"/>
  <c r="E940" i="4"/>
  <c r="F940" i="4"/>
  <c r="H941" i="4" l="1"/>
  <c r="A942" i="4" s="1"/>
  <c r="D941" i="4"/>
  <c r="C941" i="4"/>
  <c r="F941" i="4"/>
  <c r="E941" i="4"/>
  <c r="B941" i="4"/>
  <c r="G941" i="4"/>
  <c r="C942" i="4" l="1"/>
  <c r="B942" i="4"/>
  <c r="D942" i="4"/>
  <c r="H942" i="4"/>
  <c r="A943" i="4" s="1"/>
  <c r="G942" i="4"/>
  <c r="F942" i="4"/>
  <c r="E942" i="4"/>
  <c r="D943" i="4" l="1"/>
  <c r="C943" i="4"/>
  <c r="B943" i="4"/>
  <c r="H943" i="4"/>
  <c r="A944" i="4" s="1"/>
  <c r="G943" i="4"/>
  <c r="F943" i="4"/>
  <c r="E943" i="4"/>
  <c r="B944" i="4" l="1"/>
  <c r="H944" i="4"/>
  <c r="A945" i="4" s="1"/>
  <c r="C944" i="4"/>
  <c r="D944" i="4"/>
  <c r="E944" i="4"/>
  <c r="G944" i="4"/>
  <c r="F944" i="4"/>
  <c r="D945" i="4" l="1"/>
  <c r="C945" i="4"/>
  <c r="G945" i="4"/>
  <c r="E945" i="4"/>
  <c r="B945" i="4"/>
  <c r="F945" i="4"/>
  <c r="H945" i="4"/>
  <c r="A946" i="4" s="1"/>
  <c r="C946" i="4" l="1"/>
  <c r="G946" i="4"/>
  <c r="F946" i="4"/>
  <c r="B946" i="4"/>
  <c r="H946" i="4"/>
  <c r="A947" i="4" s="1"/>
  <c r="E946" i="4"/>
  <c r="D946" i="4"/>
  <c r="D947" i="4" l="1"/>
  <c r="B947" i="4"/>
  <c r="C947" i="4"/>
  <c r="G947" i="4"/>
  <c r="E947" i="4"/>
  <c r="H947" i="4"/>
  <c r="A948" i="4" s="1"/>
  <c r="F947" i="4"/>
  <c r="H948" i="4" l="1"/>
  <c r="A949" i="4" s="1"/>
  <c r="C948" i="4"/>
  <c r="B948" i="4"/>
  <c r="G948" i="4"/>
  <c r="F948" i="4"/>
  <c r="E948" i="4"/>
  <c r="D948" i="4"/>
  <c r="H949" i="4" l="1"/>
  <c r="A950" i="4" s="1"/>
  <c r="D949" i="4"/>
  <c r="C949" i="4"/>
  <c r="F949" i="4"/>
  <c r="E949" i="4"/>
  <c r="B949" i="4"/>
  <c r="G949" i="4"/>
  <c r="C950" i="4" l="1"/>
  <c r="D950" i="4"/>
  <c r="H950" i="4"/>
  <c r="A951" i="4" s="1"/>
  <c r="E950" i="4"/>
  <c r="B950" i="4"/>
  <c r="F950" i="4"/>
  <c r="G950" i="4"/>
  <c r="D951" i="4" l="1"/>
  <c r="C951" i="4"/>
  <c r="B951" i="4"/>
  <c r="F951" i="4"/>
  <c r="H951" i="4"/>
  <c r="A952" i="4" s="1"/>
  <c r="G951" i="4"/>
  <c r="E951" i="4"/>
  <c r="B952" i="4" l="1"/>
  <c r="H952" i="4"/>
  <c r="A953" i="4" s="1"/>
  <c r="C952" i="4"/>
  <c r="F952" i="4"/>
  <c r="D952" i="4"/>
  <c r="G952" i="4"/>
  <c r="E952" i="4"/>
  <c r="D953" i="4" l="1"/>
  <c r="C953" i="4"/>
  <c r="G953" i="4"/>
  <c r="H953" i="4"/>
  <c r="A954" i="4" s="1"/>
  <c r="F953" i="4"/>
  <c r="B953" i="4"/>
  <c r="E953" i="4"/>
  <c r="C954" i="4" l="1"/>
  <c r="H954" i="4"/>
  <c r="A955" i="4" s="1"/>
  <c r="F954" i="4"/>
  <c r="B954" i="4"/>
  <c r="D954" i="4"/>
  <c r="G954" i="4"/>
  <c r="E954" i="4"/>
  <c r="D955" i="4" l="1"/>
  <c r="B955" i="4"/>
  <c r="C955" i="4"/>
  <c r="E955" i="4"/>
  <c r="H955" i="4"/>
  <c r="A956" i="4" s="1"/>
  <c r="G955" i="4"/>
  <c r="F955" i="4"/>
  <c r="H956" i="4" l="1"/>
  <c r="A957" i="4" s="1"/>
  <c r="C956" i="4"/>
  <c r="B956" i="4"/>
  <c r="D956" i="4"/>
  <c r="G956" i="4"/>
  <c r="E956" i="4"/>
  <c r="F956" i="4"/>
  <c r="H957" i="4" l="1"/>
  <c r="A958" i="4" s="1"/>
  <c r="D957" i="4"/>
  <c r="C957" i="4"/>
  <c r="G957" i="4"/>
  <c r="F957" i="4"/>
  <c r="E957" i="4"/>
  <c r="B957" i="4"/>
  <c r="C958" i="4" l="1"/>
  <c r="D958" i="4"/>
  <c r="E958" i="4"/>
  <c r="G958" i="4"/>
  <c r="F958" i="4"/>
  <c r="B958" i="4"/>
  <c r="H958" i="4"/>
  <c r="A959" i="4" s="1"/>
  <c r="D959" i="4" l="1"/>
  <c r="C959" i="4"/>
  <c r="B959" i="4"/>
  <c r="G959" i="4"/>
  <c r="F959" i="4"/>
  <c r="E959" i="4"/>
  <c r="H959" i="4"/>
  <c r="A960" i="4" s="1"/>
  <c r="B960" i="4" l="1"/>
  <c r="H960" i="4"/>
  <c r="A961" i="4" s="1"/>
  <c r="C960" i="4"/>
  <c r="D960" i="4"/>
  <c r="G960" i="4"/>
  <c r="E960" i="4"/>
  <c r="F960" i="4"/>
  <c r="D961" i="4" l="1"/>
  <c r="C961" i="4"/>
  <c r="B961" i="4"/>
  <c r="G961" i="4"/>
  <c r="H961" i="4"/>
  <c r="A962" i="4" s="1"/>
  <c r="F961" i="4"/>
  <c r="E961" i="4"/>
  <c r="C962" i="4" l="1"/>
  <c r="G962" i="4"/>
  <c r="F962" i="4"/>
  <c r="D962" i="4"/>
  <c r="H962" i="4"/>
  <c r="A963" i="4" s="1"/>
  <c r="B962" i="4"/>
  <c r="E962" i="4"/>
  <c r="D963" i="4" l="1"/>
  <c r="B963" i="4"/>
  <c r="C963" i="4"/>
  <c r="H963" i="4"/>
  <c r="A964" i="4" s="1"/>
  <c r="E963" i="4"/>
  <c r="G963" i="4"/>
  <c r="F963" i="4"/>
  <c r="H964" i="4" l="1"/>
  <c r="A965" i="4" s="1"/>
  <c r="C964" i="4"/>
  <c r="G964" i="4"/>
  <c r="D964" i="4"/>
  <c r="E964" i="4"/>
  <c r="B964" i="4"/>
  <c r="F964" i="4"/>
  <c r="B25" i="1"/>
  <c r="H965" i="4" l="1"/>
  <c r="A966" i="4" s="1"/>
  <c r="D965" i="4"/>
  <c r="C965" i="4"/>
  <c r="F965" i="4"/>
  <c r="B965" i="4"/>
  <c r="E965" i="4"/>
  <c r="G965" i="4"/>
  <c r="D966" i="4" l="1"/>
  <c r="I11" i="1" s="1"/>
  <c r="G966" i="4"/>
  <c r="F966" i="4"/>
  <c r="H966" i="4"/>
  <c r="E966" i="4"/>
  <c r="B966" i="4"/>
  <c r="I12" i="1" s="1"/>
  <c r="C966" i="4"/>
  <c r="I10" i="1" s="1"/>
  <c r="B26" i="1"/>
  <c r="I8" i="1"/>
  <c r="G20" i="1" l="1"/>
  <c r="I20" i="1"/>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alcChain>
</file>

<file path=xl/comments1.xml><?xml version="1.0" encoding="utf-8"?>
<comments xmlns="http://schemas.openxmlformats.org/spreadsheetml/2006/main">
  <authors>
    <author>Alex Bejanishvili</author>
  </authors>
  <commentList>
    <comment ref="A9" authorId="0" shapeId="0">
      <text>
        <r>
          <rPr>
            <b/>
            <u/>
            <sz val="9"/>
            <color indexed="81"/>
            <rFont val="Tahoma"/>
            <family val="2"/>
          </rPr>
          <t>Term of Loan</t>
        </r>
        <r>
          <rPr>
            <b/>
            <sz val="9"/>
            <color indexed="81"/>
            <rFont val="Tahoma"/>
            <family val="2"/>
          </rPr>
          <t xml:space="preserve">
</t>
        </r>
        <r>
          <rPr>
            <sz val="9"/>
            <color indexed="81"/>
            <rFont val="Tahoma"/>
            <family val="2"/>
          </rPr>
          <t xml:space="preserve">Depending on the type of loan, the length may vary, for instance term of mortgage loans in the US are usually 15 or 30 years, when in the UK can vary between 15 and 35 years. Term of auto loans is usually between 2 and 5 years. If term of  loan is less then a year, enter the following formula </t>
        </r>
        <r>
          <rPr>
            <b/>
            <sz val="9"/>
            <color indexed="81"/>
            <rFont val="Tahoma"/>
            <family val="2"/>
          </rPr>
          <t>"=mm/12"</t>
        </r>
        <r>
          <rPr>
            <sz val="9"/>
            <color indexed="81"/>
            <rFont val="Tahoma"/>
            <family val="2"/>
          </rPr>
          <t xml:space="preserve">, where </t>
        </r>
        <r>
          <rPr>
            <b/>
            <sz val="9"/>
            <color indexed="81"/>
            <rFont val="Tahoma"/>
            <family val="2"/>
          </rPr>
          <t>mm</t>
        </r>
        <r>
          <rPr>
            <sz val="9"/>
            <color indexed="81"/>
            <rFont val="Tahoma"/>
            <family val="2"/>
          </rPr>
          <t xml:space="preserve"> represents the number of months.</t>
        </r>
      </text>
    </comment>
    <comment ref="F9" authorId="0" shapeId="0">
      <text>
        <r>
          <rPr>
            <b/>
            <u/>
            <sz val="9"/>
            <color indexed="81"/>
            <rFont val="Tahoma"/>
            <family val="2"/>
          </rPr>
          <t>Estimated Payment</t>
        </r>
        <r>
          <rPr>
            <sz val="9"/>
            <color indexed="81"/>
            <rFont val="Tahoma"/>
            <family val="2"/>
          </rPr>
          <t xml:space="preserve">
The amount calculated in this cell is only an estimate due to the rounding and variable number of days in each month. This also effects the exact Number of Payments. To mack closely to the amortization schedules provided to you by your lender, enter more accurate payment in the cell labeled </t>
        </r>
        <r>
          <rPr>
            <b/>
            <sz val="9"/>
            <color indexed="81"/>
            <rFont val="Tahoma"/>
            <family val="2"/>
          </rPr>
          <t>Make Different Payment</t>
        </r>
        <r>
          <rPr>
            <sz val="9"/>
            <color indexed="81"/>
            <rFont val="Tahoma"/>
            <family val="2"/>
          </rPr>
          <t xml:space="preserve"> in </t>
        </r>
        <r>
          <rPr>
            <b/>
            <sz val="9"/>
            <color indexed="81"/>
            <rFont val="Tahoma"/>
            <family val="2"/>
          </rPr>
          <t>Additional Payment Options</t>
        </r>
        <r>
          <rPr>
            <sz val="9"/>
            <color indexed="81"/>
            <rFont val="Tahoma"/>
            <family val="2"/>
          </rPr>
          <t xml:space="preserve"> section.</t>
        </r>
      </text>
    </comment>
    <comment ref="A10" authorId="0" shapeId="0">
      <text>
        <r>
          <rPr>
            <b/>
            <u/>
            <sz val="9"/>
            <color indexed="81"/>
            <rFont val="Tahoma"/>
            <family val="2"/>
          </rPr>
          <t>Payment Frequency</t>
        </r>
        <r>
          <rPr>
            <b/>
            <sz val="9"/>
            <color indexed="81"/>
            <rFont val="Tahoma"/>
            <family val="2"/>
          </rPr>
          <t xml:space="preserve">
</t>
        </r>
        <r>
          <rPr>
            <sz val="9"/>
            <color indexed="81"/>
            <rFont val="Tahoma"/>
            <family val="2"/>
          </rPr>
          <t>The number of Payment Periods, or the number of payments per year.</t>
        </r>
      </text>
    </comment>
    <comment ref="A13" authorId="0" shapeId="0">
      <text>
        <r>
          <rPr>
            <b/>
            <sz val="9"/>
            <color indexed="81"/>
            <rFont val="Tahoma"/>
            <family val="2"/>
          </rPr>
          <t xml:space="preserve">Days in Year
</t>
        </r>
        <r>
          <rPr>
            <sz val="9"/>
            <color indexed="81"/>
            <rFont val="Tahoma"/>
            <family val="2"/>
          </rPr>
          <t xml:space="preserve">Can usually be 365 or 360. This used to determine </t>
        </r>
        <r>
          <rPr>
            <b/>
            <sz val="9"/>
            <color indexed="81"/>
            <rFont val="Tahoma"/>
            <family val="2"/>
          </rPr>
          <t>Daily Interest Rate</t>
        </r>
        <r>
          <rPr>
            <sz val="9"/>
            <color indexed="81"/>
            <rFont val="Tahoma"/>
            <family val="2"/>
          </rPr>
          <t xml:space="preserve">, by dividing the </t>
        </r>
        <r>
          <rPr>
            <b/>
            <sz val="9"/>
            <color indexed="81"/>
            <rFont val="Tahoma"/>
            <family val="2"/>
          </rPr>
          <t>Annual Interest Rate</t>
        </r>
        <r>
          <rPr>
            <sz val="9"/>
            <color indexed="81"/>
            <rFont val="Tahoma"/>
            <family val="2"/>
          </rPr>
          <t xml:space="preserve"> on the number of</t>
        </r>
        <r>
          <rPr>
            <b/>
            <sz val="9"/>
            <color indexed="81"/>
            <rFont val="Tahoma"/>
            <family val="2"/>
          </rPr>
          <t xml:space="preserve"> Days in Year</t>
        </r>
        <r>
          <rPr>
            <sz val="9"/>
            <color indexed="81"/>
            <rFont val="Tahoma"/>
            <family val="2"/>
          </rPr>
          <t>. Treating a month as 30 days and a year as 360 days is a convention was devised for its ease of calculation by hand.</t>
        </r>
      </text>
    </comment>
    <comment ref="A18" authorId="0" shapeId="0">
      <text>
        <r>
          <rPr>
            <b/>
            <u/>
            <sz val="9"/>
            <color indexed="81"/>
            <rFont val="Tahoma"/>
            <family val="2"/>
          </rPr>
          <t>Different Payments</t>
        </r>
        <r>
          <rPr>
            <b/>
            <sz val="9"/>
            <color indexed="81"/>
            <rFont val="Tahoma"/>
            <family val="2"/>
          </rPr>
          <t xml:space="preserve">
</t>
        </r>
        <r>
          <rPr>
            <sz val="9"/>
            <color indexed="81"/>
            <rFont val="Tahoma"/>
            <family val="2"/>
          </rPr>
          <t xml:space="preserve">If you are planning to make payments, that are different than your scheduled payments, you can enter the actual amount here. You can also use this field when you are trying to match the lenders amortization schedules or simply to see how your loan is effected when you are making payments greater than your scheduled. </t>
        </r>
      </text>
    </comment>
    <comment ref="A20" authorId="0" shapeId="0">
      <text>
        <r>
          <rPr>
            <b/>
            <u/>
            <sz val="9"/>
            <color indexed="81"/>
            <rFont val="Tahoma"/>
            <family val="2"/>
          </rPr>
          <t>Balloon Payment #</t>
        </r>
        <r>
          <rPr>
            <b/>
            <sz val="9"/>
            <color indexed="81"/>
            <rFont val="Tahoma"/>
            <family val="2"/>
          </rPr>
          <t xml:space="preserve">
</t>
        </r>
        <r>
          <rPr>
            <sz val="9"/>
            <color indexed="81"/>
            <rFont val="Tahoma"/>
            <family val="2"/>
          </rPr>
          <t xml:space="preserve">In the instance where you are making monthly payments and would like to end your loan by making a final Balloon Payment on the 36th month, you would enter 36 in this field as a balloon payment number, alternatively leave this field blank to continue regular amortization. </t>
        </r>
      </text>
    </comment>
    <comment ref="A22" authorId="0" shapeId="0">
      <text>
        <r>
          <rPr>
            <b/>
            <u/>
            <sz val="9"/>
            <color indexed="81"/>
            <rFont val="Tahoma"/>
            <family val="2"/>
          </rPr>
          <t>Additional Payment</t>
        </r>
        <r>
          <rPr>
            <b/>
            <sz val="9"/>
            <color indexed="81"/>
            <rFont val="Tahoma"/>
            <family val="2"/>
          </rPr>
          <t xml:space="preserve">
</t>
        </r>
        <r>
          <rPr>
            <sz val="9"/>
            <color indexed="81"/>
            <rFont val="Tahoma"/>
            <family val="2"/>
          </rPr>
          <t xml:space="preserve">Tick the box, If you prefer to pay the certain sums as an addition to your estimated payment amount. </t>
        </r>
      </text>
    </comment>
    <comment ref="D23" authorId="0" shapeId="0">
      <text>
        <r>
          <rPr>
            <b/>
            <u/>
            <sz val="9"/>
            <color indexed="81"/>
            <rFont val="Tahoma"/>
            <family val="2"/>
          </rPr>
          <t>Additional Payment Regularity</t>
        </r>
        <r>
          <rPr>
            <b/>
            <sz val="9"/>
            <color indexed="81"/>
            <rFont val="Tahoma"/>
            <family val="2"/>
          </rPr>
          <t xml:space="preserve">
</t>
        </r>
        <r>
          <rPr>
            <sz val="9"/>
            <color indexed="81"/>
            <rFont val="Tahoma"/>
            <family val="2"/>
          </rPr>
          <t>Enter the number that defines regularity of your additional payments. For instance if you like to make additional payment with every payment you make, you'd need to enter 1 in this field or 2 if you make additional payment with every second payment or 3 if with every third.</t>
        </r>
      </text>
    </comment>
  </commentList>
</comments>
</file>

<file path=xl/sharedStrings.xml><?xml version="1.0" encoding="utf-8"?>
<sst xmlns="http://schemas.openxmlformats.org/spreadsheetml/2006/main" count="78" uniqueCount="77">
  <si>
    <t>Loan Amount</t>
  </si>
  <si>
    <t>Annual Interest Rate</t>
  </si>
  <si>
    <t>Term (Length) of Loan in Years</t>
  </si>
  <si>
    <t>First Date Interest Accrues</t>
  </si>
  <si>
    <t>Payment Frequency</t>
  </si>
  <si>
    <t>Daily Interest Rate</t>
  </si>
  <si>
    <t>Date</t>
  </si>
  <si>
    <t>Number of Payments</t>
  </si>
  <si>
    <t>Total Payments</t>
  </si>
  <si>
    <t>Total Interest</t>
  </si>
  <si>
    <t>Interest Accrued</t>
  </si>
  <si>
    <t>Interest Balance</t>
  </si>
  <si>
    <t>Total Amount Owed</t>
  </si>
  <si>
    <t>Balance</t>
  </si>
  <si>
    <t>Balloon Payment</t>
  </si>
  <si>
    <t>No.</t>
  </si>
  <si>
    <t>Principal</t>
  </si>
  <si>
    <t>Simple Interest Loan Calculator</t>
  </si>
  <si>
    <t>Days in Year</t>
  </si>
  <si>
    <t>Loan Terms</t>
  </si>
  <si>
    <t>Results &amp; Summary</t>
  </si>
  <si>
    <t>Additional Payment Options</t>
  </si>
  <si>
    <t>Monthly</t>
  </si>
  <si>
    <t>Principal Paid</t>
  </si>
  <si>
    <t>Interest Paid</t>
  </si>
  <si>
    <t>Principal Balance</t>
  </si>
  <si>
    <t>&lt;&lt;&lt; Payment should be greater than Accrued Interest for the first payment period</t>
  </si>
  <si>
    <t>Amortization Schedules</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</si>
  <si>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</si>
  <si>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</si>
  <si>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</si>
  <si>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</si>
  <si>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</si>
  <si>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</si>
  <si>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</si>
  <si>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</si>
  <si>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</si>
  <si>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</si>
  <si>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</si>
  <si>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</si>
  <si>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</si>
  <si>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</si>
  <si>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</si>
  <si>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</si>
  <si>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</si>
  <si>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</si>
  <si>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</si>
  <si>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</si>
  <si>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</si>
  <si>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</si>
  <si>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</si>
  <si>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</si>
  <si>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</si>
  <si>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</si>
  <si>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</si>
  <si>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</si>
  <si>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</si>
  <si>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</si>
  <si>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</si>
  <si>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</si>
  <si>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</si>
  <si>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</si>
  <si>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</si>
  <si>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</si>
  <si>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</si>
  <si>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</si>
  <si>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</si>
  <si>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</si>
  <si>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</si>
  <si>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Make Additional Payments</t>
  </si>
  <si>
    <r>
      <t xml:space="preserve">This EULA grants you the right to download this TEMPLATE free of charge for </t>
    </r>
    <r>
      <rPr>
        <b/>
        <sz val="10"/>
        <color indexed="16"/>
        <rFont val="Arial"/>
        <family val="2"/>
      </rPr>
      <t>personal use or use within your family.</t>
    </r>
  </si>
  <si>
    <r>
      <t xml:space="preserve">Without prejudice to any other rights, </t>
    </r>
    <r>
      <rPr>
        <b/>
        <sz val="11"/>
        <rFont val="Calibri"/>
        <family val="2"/>
      </rPr>
      <t>Spreadsheet123.com</t>
    </r>
    <r>
      <rPr>
        <sz val="11"/>
        <rFont val="Calibri"/>
        <family val="2"/>
      </rPr>
      <t xml:space="preserve"> may terminate this EULA if you fail to comply with the</t>
    </r>
  </si>
  <si>
    <t>First Payment Date</t>
  </si>
  <si>
    <t>&lt;&lt;&lt; Specify Additional Payment Amount</t>
  </si>
  <si>
    <t>Specify the regularity of payments &gt;&gt;&gt;</t>
  </si>
  <si>
    <t>Last Payment Date</t>
  </si>
  <si>
    <t>Simple Interest Loan Chart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</si>
</sst>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Red]\-&quot;£&quot;#,##0.00"/>
    <numFmt numFmtId="43" formatCode="_-* #,##0.00_-;\-* #,##0.00_-;_-* &quot;-&quot;??_-;_-@_-"/>
    <numFmt numFmtId="164" formatCode="m/d/yyyy;@"/>
    <numFmt numFmtId="165" formatCode="0.0000000%"/>
    <numFmt numFmtId="166" formatCode="#,##0.00;[Red]\(#,##0.00\)"/>
    <numFmt numFmtId="167" formatCode="_(* #,##0.00_);_(* \(#,##0.00\);_(* &quot;-&quot;??_);_(@_)"/>
    <numFmt numFmtId="168" formatCode="mm/dd/yyyy;@"/>
  </numFmts>
  <fonts count="40" x14ac:knownFonts="1">
    <font>
      <sz val="10"/>
      <name val="Arial"/>
    </font>
    <font>
      <sz val="10"/>
      <name val="Arial"/>
    </font>
    <font>
      <sz val="8"/>
      <name val="Arial"/>
    </font>
    <font>
      <u/>
      <sz val="10"/>
      <color indexed="12"/>
      <name val="Arial"/>
    </font>
    <font>
      <sz val="10"/>
      <color indexed="55"/>
      <name val="Arial"/>
    </font>
    <font>
      <b/>
      <sz val="12"/>
      <name val="Arial"/>
      <family val="2"/>
    </font>
    <font>
      <sz val="10"/>
      <color indexed="22"/>
      <name val="Arial"/>
    </font>
    <font>
      <b/>
      <sz val="10"/>
      <name val="Arial"/>
      <family val="2"/>
    </font>
    <font>
      <b/>
      <sz val="10"/>
      <color indexed="45"/>
      <name val="Arial"/>
      <family val="2"/>
    </font>
    <font>
      <sz val="9"/>
      <color indexed="81"/>
      <name val="Tahoma"/>
      <family val="2"/>
    </font>
    <font>
      <b/>
      <sz val="9"/>
      <color indexed="81"/>
      <name val="Tahoma"/>
      <family val="2"/>
    </font>
    <font>
      <b/>
      <sz val="10"/>
      <color indexed="22"/>
      <name val="Arial"/>
      <family val="2"/>
    </font>
    <font>
      <sz val="8"/>
      <name val="Arial"/>
      <family val="2"/>
    </font>
    <font>
      <sz val="8"/>
      <color indexed="45"/>
      <name val="Arial"/>
    </font>
    <font>
      <b/>
      <u/>
      <sz val="9"/>
      <color indexed="81"/>
      <name val="Tahoma"/>
      <family val="2"/>
    </font>
    <font>
      <sz val="11"/>
      <color indexed="16"/>
      <name val="Calibri"/>
      <family val="2"/>
    </font>
    <font>
      <sz val="18"/>
      <color indexed="18"/>
      <name val="Arial"/>
    </font>
    <font>
      <b/>
      <sz val="11"/>
      <name val="Arial"/>
      <family val="2"/>
    </font>
    <font>
      <b/>
      <sz val="10"/>
      <color indexed="16"/>
      <name val="Arial"/>
      <family val="2"/>
    </font>
    <font>
      <sz val="10"/>
      <name val="Arial"/>
      <family val="2"/>
    </font>
    <font>
      <b/>
      <sz val="11"/>
      <color indexed="16"/>
      <name val="Calibri"/>
      <family val="2"/>
    </font>
    <font>
      <sz val="10"/>
      <color indexed="23"/>
      <name val="Arial"/>
    </font>
    <font>
      <sz val="14"/>
      <name val="Arial"/>
      <family val="2"/>
    </font>
    <font>
      <sz val="18"/>
      <name val="Arial"/>
    </font>
    <font>
      <sz val="10"/>
      <name val="Arial"/>
    </font>
    <font>
      <sz val="11"/>
      <name val="Calibri"/>
      <family val="2"/>
    </font>
    <font>
      <sz val="10"/>
      <name val="Arial"/>
    </font>
    <font>
      <sz val="18"/>
      <color indexed="9"/>
      <name val="Arial"/>
    </font>
    <font>
      <sz val="12"/>
      <color indexed="9"/>
      <name val="Calibri"/>
      <family val="2"/>
    </font>
    <font>
      <b/>
      <sz val="12"/>
      <color indexed="9"/>
      <name val="Calibri"/>
      <family val="2"/>
    </font>
    <font>
      <b/>
      <sz val="22"/>
      <name val="Arial"/>
      <family val="2"/>
    </font>
    <font>
      <sz val="18"/>
      <name val="Arial"/>
      <family val="2"/>
    </font>
    <font>
      <b/>
      <sz val="24"/>
      <name val="Calibri"/>
      <family val="2"/>
    </font>
    <font>
      <u/>
      <sz val="10"/>
      <name val="Arial"/>
      <family val="2"/>
    </font>
    <font>
      <b/>
      <sz val="11"/>
      <name val="Calibri"/>
      <family val="2"/>
    </font>
    <font>
      <sz val="7"/>
      <name val="Verdana"/>
      <family val="2"/>
    </font>
    <font>
      <sz val="7"/>
      <name val="Calibri"/>
      <family val="2"/>
    </font>
    <font>
      <b/>
      <sz val="11"/>
      <color indexed="18"/>
      <name val="Arial"/>
      <family val="2"/>
    </font>
    <font>
      <sz val="20"/>
      <color indexed="9"/>
      <name val="Arial"/>
      <family val="2"/>
    </font>
    <font>
      <sz val="8"/>
      <color rgb="FF000000"/>
      <name val="Tahoma"/>
      <family val="2"/>
    </font>
  </fonts>
  <fills count="7">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55"/>
        <bgColor indexed="64"/>
      </patternFill>
    </fill>
    <fill>
      <patternFill patternType="solid">
        <fgColor indexed="18"/>
        <bgColor indexed="64"/>
      </patternFill>
    </fill>
    <fill>
      <patternFill patternType="solid">
        <fgColor indexed="12"/>
        <bgColor indexed="64"/>
      </patternFill>
    </fill>
  </fills>
  <borders count="9">
    <border>
      <left/>
      <right/>
      <top/>
      <bottom/>
      <diagonal/>
    </border>
    <border>
      <left style="thin">
        <color indexed="55"/>
      </left>
      <right style="thin">
        <color indexed="55"/>
      </right>
      <top style="thin">
        <color indexed="55"/>
      </top>
      <bottom style="thin">
        <color indexed="55"/>
      </bottom>
      <diagonal/>
    </border>
    <border>
      <left/>
      <right/>
      <top/>
      <bottom style="medium">
        <color indexed="63"/>
      </bottom>
      <diagonal/>
    </border>
    <border>
      <left style="hair">
        <color indexed="63"/>
      </left>
      <right style="hair">
        <color indexed="63"/>
      </right>
      <top style="hair">
        <color indexed="63"/>
      </top>
      <bottom style="hair">
        <color indexed="63"/>
      </bottom>
      <diagonal/>
    </border>
    <border>
      <left/>
      <right/>
      <top style="medium">
        <color indexed="63"/>
      </top>
      <bottom/>
      <diagonal/>
    </border>
    <border>
      <left/>
      <right/>
      <top style="hair">
        <color indexed="63"/>
      </top>
      <bottom style="hair">
        <color indexed="63"/>
      </bottom>
      <diagonal/>
    </border>
    <border>
      <left style="thin">
        <color indexed="55"/>
      </left>
      <right style="thin">
        <color indexed="55"/>
      </right>
      <top/>
      <bottom style="thin">
        <color indexed="55"/>
      </bottom>
      <diagonal/>
    </border>
    <border>
      <left style="hair">
        <color indexed="63"/>
      </left>
      <right/>
      <top/>
      <bottom/>
      <diagonal/>
    </border>
    <border>
      <left/>
      <right style="hair">
        <color indexed="63"/>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10">
    <xf numFmtId="0" fontId="0" fillId="0" borderId="0" xfId="0"/>
    <xf numFmtId="4" fontId="0" fillId="0" borderId="0" xfId="0" applyNumberFormat="1"/>
    <xf numFmtId="164" fontId="0" fillId="0" borderId="0" xfId="0" applyNumberFormat="1"/>
    <xf numFmtId="0" fontId="0" fillId="0" borderId="0" xfId="0" applyFill="1"/>
    <xf numFmtId="164" fontId="7" fillId="2" borderId="2" xfId="0" applyNumberFormat="1" applyFont="1" applyFill="1" applyBorder="1" applyAlignment="1">
      <alignment horizontal="left" vertical="distributed" indent="2"/>
    </xf>
    <xf numFmtId="0" fontId="7" fillId="2" borderId="2" xfId="0" applyFont="1" applyFill="1" applyBorder="1" applyAlignment="1">
      <alignment horizontal="right" vertical="distributed" indent="1"/>
    </xf>
    <xf numFmtId="0" fontId="7" fillId="2" borderId="2" xfId="0" applyFont="1" applyFill="1" applyBorder="1" applyAlignment="1">
      <alignment horizontal="right" vertical="justify" indent="1"/>
    </xf>
    <xf numFmtId="0" fontId="7" fillId="2" borderId="2" xfId="0" applyFont="1" applyFill="1" applyBorder="1" applyAlignment="1">
      <alignment horizontal="right" vertical="distributed"/>
    </xf>
    <xf numFmtId="0" fontId="16" fillId="0" borderId="0" xfId="0" applyFont="1" applyFill="1" applyBorder="1" applyAlignment="1">
      <alignment vertical="center"/>
    </xf>
    <xf numFmtId="0" fontId="0" fillId="0" borderId="0" xfId="0" applyFill="1" applyBorder="1" applyAlignment="1">
      <alignment vertical="center"/>
    </xf>
    <xf numFmtId="0" fontId="0" fillId="0" borderId="0" xfId="0" applyAlignment="1">
      <alignment vertical="center"/>
    </xf>
    <xf numFmtId="164" fontId="0" fillId="0" borderId="0" xfId="0" applyNumberFormat="1" applyAlignment="1">
      <alignment vertical="center"/>
    </xf>
    <xf numFmtId="4" fontId="0" fillId="0" borderId="0" xfId="0" applyNumberFormat="1" applyAlignment="1">
      <alignment vertical="center"/>
    </xf>
    <xf numFmtId="0" fontId="5" fillId="3" borderId="0" xfId="0" applyFont="1" applyFill="1" applyAlignment="1">
      <alignment horizontal="left" vertical="center"/>
    </xf>
    <xf numFmtId="3" fontId="0" fillId="2" borderId="0" xfId="0" applyNumberFormat="1" applyFill="1" applyAlignment="1">
      <alignment vertical="center"/>
    </xf>
    <xf numFmtId="0" fontId="0" fillId="2" borderId="0" xfId="0" applyFill="1" applyAlignment="1">
      <alignment vertical="center"/>
    </xf>
    <xf numFmtId="0" fontId="7" fillId="2" borderId="0" xfId="0" applyFont="1" applyFill="1" applyAlignment="1">
      <alignment horizontal="right" vertical="center"/>
    </xf>
    <xf numFmtId="10" fontId="0" fillId="2" borderId="0" xfId="0" applyNumberFormat="1" applyFill="1" applyAlignment="1">
      <alignment vertical="center"/>
    </xf>
    <xf numFmtId="0" fontId="0" fillId="2" borderId="0" xfId="0" applyFill="1" applyAlignment="1">
      <alignment horizontal="right" vertical="center"/>
    </xf>
    <xf numFmtId="14" fontId="0" fillId="2" borderId="0" xfId="0" applyNumberFormat="1" applyFill="1" applyAlignment="1">
      <alignment vertical="center"/>
    </xf>
    <xf numFmtId="4" fontId="0" fillId="2" borderId="0" xfId="0" applyNumberFormat="1" applyFill="1" applyAlignment="1">
      <alignment vertical="center"/>
    </xf>
    <xf numFmtId="0" fontId="6" fillId="2" borderId="0" xfId="0" applyFont="1" applyFill="1" applyAlignment="1">
      <alignment vertical="center"/>
    </xf>
    <xf numFmtId="0" fontId="0" fillId="3" borderId="0" xfId="0" applyFill="1" applyAlignment="1">
      <alignment vertical="center"/>
    </xf>
    <xf numFmtId="0" fontId="11"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horizontal="center" vertical="center"/>
    </xf>
    <xf numFmtId="4" fontId="0" fillId="0" borderId="3" xfId="0" applyNumberFormat="1" applyBorder="1" applyAlignment="1">
      <alignment horizontal="right" vertical="center" indent="1"/>
    </xf>
    <xf numFmtId="3" fontId="0" fillId="0" borderId="3" xfId="0" applyNumberFormat="1" applyBorder="1" applyAlignment="1">
      <alignment horizontal="right" vertical="center" indent="1"/>
    </xf>
    <xf numFmtId="0" fontId="0" fillId="0" borderId="3" xfId="0" applyFill="1" applyBorder="1" applyAlignment="1">
      <alignment horizontal="right" vertical="center" indent="1"/>
    </xf>
    <xf numFmtId="4" fontId="0" fillId="0" borderId="3" xfId="0" applyNumberFormat="1" applyFill="1" applyBorder="1" applyAlignment="1">
      <alignment horizontal="right" vertical="center" indent="1"/>
    </xf>
    <xf numFmtId="0" fontId="23" fillId="0" borderId="0" xfId="0" applyFont="1" applyFill="1" applyBorder="1" applyAlignment="1">
      <alignment vertical="center"/>
    </xf>
    <xf numFmtId="0" fontId="24" fillId="0" borderId="0" xfId="0" applyFont="1" applyFill="1" applyBorder="1" applyAlignment="1">
      <alignment vertical="center"/>
    </xf>
    <xf numFmtId="0" fontId="24" fillId="0" borderId="0" xfId="0" applyFont="1" applyAlignment="1">
      <alignment vertical="center"/>
    </xf>
    <xf numFmtId="8" fontId="24" fillId="0" borderId="0" xfId="0" applyNumberFormat="1" applyFont="1" applyAlignment="1">
      <alignment vertical="center"/>
    </xf>
    <xf numFmtId="0" fontId="24" fillId="0" borderId="0" xfId="0" applyFont="1"/>
    <xf numFmtId="0" fontId="25" fillId="0" borderId="0" xfId="0" applyFont="1" applyBorder="1"/>
    <xf numFmtId="0" fontId="26" fillId="0" borderId="0" xfId="0" applyFont="1"/>
    <xf numFmtId="165" fontId="0" fillId="2" borderId="0" xfId="0" applyNumberFormat="1" applyFill="1" applyAlignment="1">
      <alignment horizontal="right" vertical="center" indent="1"/>
    </xf>
    <xf numFmtId="0" fontId="0" fillId="2" borderId="0" xfId="0" applyFill="1" applyAlignment="1">
      <alignment horizontal="right" vertical="center" indent="1"/>
    </xf>
    <xf numFmtId="4" fontId="0" fillId="2" borderId="0" xfId="0" applyNumberFormat="1" applyFill="1" applyAlignment="1">
      <alignment horizontal="right" vertical="center" indent="1"/>
    </xf>
    <xf numFmtId="10" fontId="0" fillId="0" borderId="3" xfId="0" applyNumberFormat="1" applyBorder="1" applyAlignment="1">
      <alignment horizontal="right" vertical="center" indent="1"/>
    </xf>
    <xf numFmtId="0" fontId="0" fillId="0" borderId="3" xfId="0" applyBorder="1" applyAlignment="1">
      <alignment horizontal="right" vertical="center" indent="1"/>
    </xf>
    <xf numFmtId="0" fontId="0" fillId="4" borderId="0" xfId="0" applyFill="1" applyAlignment="1">
      <alignment vertical="center"/>
    </xf>
    <xf numFmtId="164" fontId="4" fillId="4" borderId="0" xfId="0" applyNumberFormat="1" applyFont="1" applyFill="1" applyAlignment="1">
      <alignment vertical="center"/>
    </xf>
    <xf numFmtId="4" fontId="0" fillId="4" borderId="0" xfId="0" applyNumberFormat="1" applyFill="1" applyAlignment="1">
      <alignment horizontal="right" vertical="center" indent="1"/>
    </xf>
    <xf numFmtId="4" fontId="0" fillId="4" borderId="4" xfId="0" applyNumberFormat="1" applyFill="1" applyBorder="1" applyAlignment="1">
      <alignment horizontal="right" vertical="center" indent="1"/>
    </xf>
    <xf numFmtId="4" fontId="0" fillId="0" borderId="0" xfId="0" applyNumberFormat="1" applyAlignment="1">
      <alignment horizontal="right" vertical="center" indent="1"/>
    </xf>
    <xf numFmtId="166" fontId="0" fillId="0" borderId="0" xfId="0" applyNumberFormat="1" applyAlignment="1">
      <alignment horizontal="right" vertical="center" indent="1"/>
    </xf>
    <xf numFmtId="4" fontId="7" fillId="2" borderId="2" xfId="0" applyNumberFormat="1" applyFont="1" applyFill="1" applyBorder="1" applyAlignment="1">
      <alignment horizontal="left" vertical="distributed" indent="1"/>
    </xf>
    <xf numFmtId="0" fontId="7" fillId="2" borderId="2" xfId="0" applyFont="1" applyFill="1" applyBorder="1" applyAlignment="1">
      <alignment horizontal="center" vertical="distributed"/>
    </xf>
    <xf numFmtId="4" fontId="13" fillId="2" borderId="0" xfId="0" applyNumberFormat="1" applyFont="1" applyFill="1" applyAlignment="1">
      <alignment horizontal="left" vertical="center"/>
    </xf>
    <xf numFmtId="4" fontId="13" fillId="2" borderId="0" xfId="0" applyNumberFormat="1" applyFont="1" applyFill="1" applyBorder="1" applyAlignment="1">
      <alignment horizontal="left" vertical="center"/>
    </xf>
    <xf numFmtId="4" fontId="0" fillId="2" borderId="5" xfId="0" applyNumberFormat="1" applyFill="1" applyBorder="1" applyAlignment="1">
      <alignment horizontal="right" vertical="center" indent="1"/>
    </xf>
    <xf numFmtId="0" fontId="12" fillId="2" borderId="0" xfId="0" applyFont="1" applyFill="1" applyAlignment="1">
      <alignment horizontal="right" vertical="center"/>
    </xf>
    <xf numFmtId="0" fontId="8" fillId="2" borderId="0" xfId="0" applyFont="1" applyFill="1" applyAlignment="1">
      <alignment horizontal="right" vertical="center"/>
    </xf>
    <xf numFmtId="4" fontId="0" fillId="2" borderId="0" xfId="0" applyNumberFormat="1" applyFill="1" applyBorder="1" applyAlignment="1">
      <alignment horizontal="right" vertical="center" indent="1"/>
    </xf>
    <xf numFmtId="0" fontId="21" fillId="0" borderId="0" xfId="0" applyFont="1" applyAlignment="1">
      <alignment horizontal="right" vertical="center"/>
    </xf>
    <xf numFmtId="0" fontId="28" fillId="5" borderId="0" xfId="0" applyFont="1" applyFill="1" applyBorder="1" applyAlignment="1">
      <alignment vertical="center"/>
    </xf>
    <xf numFmtId="0" fontId="29" fillId="5" borderId="0" xfId="0" applyFont="1" applyFill="1" applyBorder="1" applyAlignment="1">
      <alignment horizontal="center" vertical="center"/>
    </xf>
    <xf numFmtId="0" fontId="25" fillId="0" borderId="6" xfId="0" applyFont="1" applyBorder="1" applyAlignment="1">
      <alignment vertical="center"/>
    </xf>
    <xf numFmtId="167" fontId="25" fillId="0" borderId="6" xfId="1" applyNumberFormat="1" applyFont="1" applyBorder="1" applyAlignment="1">
      <alignment vertical="center"/>
    </xf>
    <xf numFmtId="2" fontId="25" fillId="0" borderId="6" xfId="1" applyNumberFormat="1" applyFont="1" applyBorder="1" applyAlignment="1">
      <alignment vertical="center"/>
    </xf>
    <xf numFmtId="2" fontId="25" fillId="0" borderId="6" xfId="1" applyNumberFormat="1" applyFont="1" applyBorder="1" applyAlignment="1">
      <alignment horizontal="center" vertical="center"/>
    </xf>
    <xf numFmtId="0" fontId="25" fillId="0" borderId="1" xfId="0" applyFont="1" applyBorder="1" applyAlignment="1">
      <alignment vertical="center"/>
    </xf>
    <xf numFmtId="167" fontId="25" fillId="0" borderId="1" xfId="1" applyNumberFormat="1" applyFont="1" applyBorder="1" applyAlignment="1">
      <alignment vertical="center"/>
    </xf>
    <xf numFmtId="2" fontId="25" fillId="0" borderId="1" xfId="1" applyNumberFormat="1" applyFont="1" applyBorder="1" applyAlignment="1">
      <alignment vertical="center"/>
    </xf>
    <xf numFmtId="2" fontId="25" fillId="0" borderId="1" xfId="1" applyNumberFormat="1" applyFont="1" applyBorder="1" applyAlignment="1">
      <alignment horizontal="center" vertical="center"/>
    </xf>
    <xf numFmtId="0" fontId="27" fillId="6" borderId="0" xfId="0" applyFont="1" applyFill="1" applyBorder="1" applyAlignment="1">
      <alignment vertical="center"/>
    </xf>
    <xf numFmtId="0" fontId="31" fillId="0" borderId="0" xfId="0" applyFont="1" applyFill="1" applyBorder="1" applyAlignment="1">
      <alignment vertical="center"/>
    </xf>
    <xf numFmtId="0" fontId="32" fillId="0" borderId="0" xfId="0" applyFont="1" applyFill="1" applyBorder="1" applyAlignment="1"/>
    <xf numFmtId="0" fontId="25" fillId="0" borderId="0" xfId="0" applyFont="1" applyFill="1" applyBorder="1"/>
    <xf numFmtId="2" fontId="25" fillId="0" borderId="0" xfId="0" applyNumberFormat="1" applyFont="1" applyFill="1" applyBorder="1"/>
    <xf numFmtId="0" fontId="25" fillId="0" borderId="0" xfId="0" applyFont="1" applyFill="1" applyBorder="1" applyAlignment="1"/>
    <xf numFmtId="0" fontId="25" fillId="0" borderId="0" xfId="0" applyFont="1" applyFill="1" applyBorder="1" applyAlignment="1">
      <alignment horizontal="right"/>
    </xf>
    <xf numFmtId="0" fontId="33" fillId="0" borderId="0" xfId="2" applyFont="1" applyBorder="1" applyAlignment="1" applyProtection="1"/>
    <xf numFmtId="0" fontId="19" fillId="0" borderId="0" xfId="0" applyFont="1" applyBorder="1" applyAlignment="1">
      <alignment horizontal="right" readingOrder="1"/>
    </xf>
    <xf numFmtId="0" fontId="25" fillId="0" borderId="0" xfId="0" applyFont="1" applyFill="1" applyBorder="1" applyAlignment="1">
      <alignment horizontal="left"/>
    </xf>
    <xf numFmtId="0" fontId="15" fillId="0" borderId="0" xfId="0" applyFont="1" applyFill="1" applyBorder="1" applyAlignment="1">
      <alignment horizontal="left"/>
    </xf>
    <xf numFmtId="0" fontId="35" fillId="0" borderId="0" xfId="0" applyFont="1" applyFill="1" applyBorder="1"/>
    <xf numFmtId="0" fontId="36" fillId="0" borderId="0" xfId="0" applyFont="1" applyFill="1" applyBorder="1" applyAlignment="1">
      <alignment horizontal="left"/>
    </xf>
    <xf numFmtId="0" fontId="36" fillId="0" borderId="0" xfId="0" applyFont="1" applyFill="1" applyBorder="1"/>
    <xf numFmtId="0" fontId="0" fillId="0" borderId="3" xfId="0" applyBorder="1" applyAlignment="1">
      <alignment horizontal="center" vertical="center"/>
    </xf>
    <xf numFmtId="0" fontId="19" fillId="2" borderId="0" xfId="0" applyFont="1" applyFill="1" applyAlignment="1">
      <alignment horizontal="left" vertical="center"/>
    </xf>
    <xf numFmtId="0" fontId="12" fillId="2" borderId="7" xfId="0" applyFont="1" applyFill="1" applyBorder="1" applyAlignment="1">
      <alignment horizontal="left" vertical="center" indent="1"/>
    </xf>
    <xf numFmtId="0" fontId="0" fillId="2" borderId="0" xfId="0" applyFill="1"/>
    <xf numFmtId="168" fontId="0" fillId="2" borderId="0" xfId="0" applyNumberFormat="1" applyFill="1" applyAlignment="1">
      <alignment horizontal="right" vertical="center" indent="1"/>
    </xf>
    <xf numFmtId="0" fontId="24" fillId="0" borderId="0" xfId="0" applyFont="1" applyFill="1"/>
    <xf numFmtId="168" fontId="0" fillId="0" borderId="3" xfId="0" applyNumberFormat="1" applyBorder="1" applyAlignment="1">
      <alignment horizontal="right" vertical="center" indent="1"/>
    </xf>
    <xf numFmtId="0" fontId="5" fillId="0" borderId="0" xfId="0" applyFont="1" applyAlignment="1">
      <alignment horizontal="left" vertical="center"/>
    </xf>
    <xf numFmtId="0" fontId="7" fillId="2" borderId="2" xfId="0" applyFont="1" applyFill="1" applyBorder="1" applyAlignment="1">
      <alignment horizontal="center" vertical="justify"/>
    </xf>
    <xf numFmtId="0" fontId="38" fillId="6" borderId="0" xfId="0" applyFont="1" applyFill="1" applyAlignment="1">
      <alignment vertical="center"/>
    </xf>
    <xf numFmtId="0" fontId="22" fillId="3" borderId="0" xfId="0" applyFont="1" applyFill="1" applyAlignment="1">
      <alignment horizontal="left" vertical="center" indent="1"/>
    </xf>
    <xf numFmtId="0" fontId="19" fillId="2" borderId="0" xfId="0" applyFont="1" applyFill="1" applyAlignment="1">
      <alignment horizontal="left" vertical="center" indent="2"/>
    </xf>
    <xf numFmtId="0" fontId="19" fillId="2" borderId="8" xfId="0" applyFont="1" applyFill="1" applyBorder="1" applyAlignment="1">
      <alignment horizontal="left" vertical="center" indent="2"/>
    </xf>
    <xf numFmtId="0" fontId="2" fillId="2" borderId="0" xfId="0" applyFont="1" applyFill="1" applyAlignment="1">
      <alignment horizontal="right" vertical="center" indent="1"/>
    </xf>
    <xf numFmtId="0" fontId="2" fillId="2" borderId="8" xfId="0" applyFont="1" applyFill="1" applyBorder="1" applyAlignment="1">
      <alignment horizontal="right" vertical="center" indent="1"/>
    </xf>
    <xf numFmtId="0" fontId="8" fillId="2" borderId="0" xfId="0" applyFont="1" applyFill="1" applyBorder="1" applyAlignment="1">
      <alignment horizontal="left" vertical="center"/>
    </xf>
    <xf numFmtId="0" fontId="3" fillId="0" borderId="0" xfId="2" applyFont="1" applyAlignment="1" applyProtection="1">
      <alignment horizontal="left" vertical="center"/>
    </xf>
    <xf numFmtId="0" fontId="3" fillId="0" borderId="0" xfId="2" applyAlignment="1" applyProtection="1">
      <alignment horizontal="left" vertical="center"/>
    </xf>
    <xf numFmtId="0" fontId="8" fillId="2" borderId="0" xfId="0" applyFont="1" applyFill="1" applyAlignment="1">
      <alignment horizontal="left" vertical="center"/>
    </xf>
    <xf numFmtId="0" fontId="37" fillId="2" borderId="0" xfId="0" applyFont="1" applyFill="1" applyAlignment="1">
      <alignment horizontal="left" vertical="center" indent="2"/>
    </xf>
    <xf numFmtId="4" fontId="13" fillId="2" borderId="7" xfId="0" applyNumberFormat="1" applyFont="1" applyFill="1" applyBorder="1" applyAlignment="1">
      <alignment horizontal="left" vertical="center" indent="1"/>
    </xf>
    <xf numFmtId="4" fontId="13" fillId="2" borderId="0" xfId="0" applyNumberFormat="1" applyFont="1" applyFill="1" applyAlignment="1">
      <alignment horizontal="left" vertical="center" indent="1"/>
    </xf>
    <xf numFmtId="4" fontId="37" fillId="2" borderId="0" xfId="0" applyNumberFormat="1" applyFont="1" applyFill="1" applyBorder="1" applyAlignment="1">
      <alignment horizontal="right" vertical="center" indent="1"/>
    </xf>
    <xf numFmtId="0" fontId="25" fillId="0" borderId="0" xfId="0" applyFont="1" applyFill="1" applyBorder="1" applyAlignment="1">
      <alignment horizontal="left"/>
    </xf>
    <xf numFmtId="0" fontId="17" fillId="2" borderId="0" xfId="0" applyFont="1" applyFill="1" applyBorder="1" applyAlignment="1">
      <alignment horizontal="left"/>
    </xf>
    <xf numFmtId="0" fontId="25" fillId="0" borderId="0" xfId="0" applyFont="1" applyFill="1" applyBorder="1" applyAlignment="1">
      <alignment horizontal="left" wrapText="1"/>
    </xf>
    <xf numFmtId="0" fontId="15" fillId="0" borderId="0" xfId="0" applyFont="1" applyFill="1" applyBorder="1" applyAlignment="1">
      <alignment horizontal="left"/>
    </xf>
    <xf numFmtId="0" fontId="30" fillId="0" borderId="0" xfId="0" applyFont="1" applyFill="1" applyBorder="1" applyAlignment="1">
      <alignment horizontal="left" vertical="center"/>
    </xf>
    <xf numFmtId="0" fontId="25" fillId="0" borderId="0" xfId="0" applyFont="1" applyFill="1" applyBorder="1" applyAlignment="1">
      <alignment horizontal="left" vertical="justify"/>
    </xf>
  </cellXfs>
  <cellStyles count="3">
    <cellStyle name="Comma" xfId="1" builtinId="3"/>
    <cellStyle name="Hyperlink" xfId="2" builtinId="8"/>
    <cellStyle name="Normal" xfId="0" builtinId="0"/>
  </cellStyles>
  <dxfs count="8">
    <dxf>
      <border>
        <top/>
        <bottom style="thin">
          <color indexed="55"/>
        </bottom>
      </border>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45"/>
      </font>
    </dxf>
    <dxf>
      <font>
        <condense val="0"/>
        <extend val="0"/>
        <color indexed="23"/>
      </font>
      <fill>
        <patternFill>
          <bgColor indexed="22"/>
        </patternFill>
      </fill>
    </dxf>
    <dxf>
      <font>
        <condense val="0"/>
        <extend val="0"/>
        <color indexed="23"/>
      </font>
      <fill>
        <patternFill patternType="solid">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F0000"/>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14356387872088E-2"/>
          <c:y val="0.15660377358490565"/>
          <c:w val="0.80369009862135965"/>
          <c:h val="0.76415094339622647"/>
        </c:manualLayout>
      </c:layout>
      <c:barChart>
        <c:barDir val="col"/>
        <c:grouping val="clustered"/>
        <c:varyColors val="0"/>
        <c:ser>
          <c:idx val="0"/>
          <c:order val="0"/>
          <c:tx>
            <c:v>Principal</c:v>
          </c:tx>
          <c:spPr>
            <a:gradFill rotWithShape="0">
              <a:gsLst>
                <a:gs pos="0">
                  <a:srgbClr xmlns:mc="http://schemas.openxmlformats.org/markup-compatibility/2006" xmlns:a14="http://schemas.microsoft.com/office/drawing/2010/main" val="525252" mc:Ignorable="a14" a14:legacySpreadsheetColorIndex="55">
                    <a:gamma/>
                    <a:shade val="46275"/>
                    <a:invGamma/>
                  </a:srgbClr>
                </a:gs>
                <a:gs pos="50000">
                  <a:srgbClr xmlns:mc="http://schemas.openxmlformats.org/markup-compatibility/2006" xmlns:a14="http://schemas.microsoft.com/office/drawing/2010/main" val="B2B2B2" mc:Ignorable="a14" a14:legacySpreadsheetColorIndex="55"/>
                </a:gs>
                <a:gs pos="100000">
                  <a:srgbClr xmlns:mc="http://schemas.openxmlformats.org/markup-compatibility/2006" xmlns:a14="http://schemas.microsoft.com/office/drawing/2010/main" val="525252" mc:Ignorable="a14" a14:legacySpreadsheetColorIndex="55">
                    <a:gamma/>
                    <a:shade val="46275"/>
                    <a:invGamma/>
                  </a:srgbClr>
                </a:gs>
              </a:gsLst>
              <a:lin ang="0" scaled="1"/>
            </a:gradFill>
            <a:ln w="25400">
              <a:noFill/>
            </a:ln>
          </c:spPr>
          <c:invertIfNegative val="0"/>
          <c:val>
            <c:numRef>
              <c:f>[0]!principal</c:f>
              <c:numCache>
                <c:formatCode>_(* #,##0.00_);_(* \(#,##0.00\);_(* "-"??_);_(@_)</c:formatCode>
                <c:ptCount val="30"/>
                <c:pt idx="0">
                  <c:v>1239.7400000000002</c:v>
                </c:pt>
                <c:pt idx="1">
                  <c:v>1316.2099999999996</c:v>
                </c:pt>
                <c:pt idx="2">
                  <c:v>1397.3899999999994</c:v>
                </c:pt>
                <c:pt idx="3">
                  <c:v>1467.1000000000004</c:v>
                </c:pt>
                <c:pt idx="4">
                  <c:v>1574.0699999999997</c:v>
                </c:pt>
                <c:pt idx="5">
                  <c:v>1671.1400000000021</c:v>
                </c:pt>
                <c:pt idx="6">
                  <c:v>1774.2099999999991</c:v>
                </c:pt>
                <c:pt idx="7">
                  <c:v>1868.3000000000011</c:v>
                </c:pt>
                <c:pt idx="8">
                  <c:v>1998.8700000000026</c:v>
                </c:pt>
                <c:pt idx="9">
                  <c:v>2122.1699999999964</c:v>
                </c:pt>
                <c:pt idx="10">
                  <c:v>2253.0399999999972</c:v>
                </c:pt>
                <c:pt idx="11">
                  <c:v>2378.1000000000058</c:v>
                </c:pt>
                <c:pt idx="12">
                  <c:v>2538.690000000006</c:v>
                </c:pt>
                <c:pt idx="13">
                  <c:v>2695.2900000000045</c:v>
                </c:pt>
                <c:pt idx="14">
                  <c:v>2861.510000000002</c:v>
                </c:pt>
                <c:pt idx="15">
                  <c:v>3025.9199999999983</c:v>
                </c:pt>
                <c:pt idx="16">
                  <c:v>3224.6200000000026</c:v>
                </c:pt>
                <c:pt idx="17">
                  <c:v>3423.5399999999863</c:v>
                </c:pt>
                <c:pt idx="18">
                  <c:v>3634.6800000000003</c:v>
                </c:pt>
                <c:pt idx="19">
                  <c:v>3849.0699999999997</c:v>
                </c:pt>
                <c:pt idx="20">
                  <c:v>4096.2599999999948</c:v>
                </c:pt>
                <c:pt idx="21">
                  <c:v>4348.9100000000035</c:v>
                </c:pt>
                <c:pt idx="22">
                  <c:v>4617.1300000000047</c:v>
                </c:pt>
                <c:pt idx="23">
                  <c:v>4895.07</c:v>
                </c:pt>
                <c:pt idx="24">
                  <c:v>5203.8400000000038</c:v>
                </c:pt>
                <c:pt idx="25">
                  <c:v>5524.8099999999977</c:v>
                </c:pt>
                <c:pt idx="26">
                  <c:v>5865.5600000000122</c:v>
                </c:pt>
                <c:pt idx="27">
                  <c:v>6224.1900000000023</c:v>
                </c:pt>
                <c:pt idx="28">
                  <c:v>6611.1999999999971</c:v>
                </c:pt>
                <c:pt idx="29">
                  <c:v>6299.3700000005192</c:v>
                </c:pt>
              </c:numCache>
            </c:numRef>
          </c:val>
        </c:ser>
        <c:ser>
          <c:idx val="1"/>
          <c:order val="1"/>
          <c:tx>
            <c:v>Interest</c:v>
          </c:tx>
          <c:spPr>
            <a:gradFill rotWithShape="0">
              <a:gsLst>
                <a:gs pos="0">
                  <a:srgbClr xmlns:mc="http://schemas.openxmlformats.org/markup-compatibility/2006" xmlns:a14="http://schemas.microsoft.com/office/drawing/2010/main" val="18303E" mc:Ignorable="a14" a14:legacySpreadsheetColorIndex="12">
                    <a:gamma/>
                    <a:shade val="46275"/>
                    <a:invGamma/>
                  </a:srgbClr>
                </a:gs>
                <a:gs pos="50000">
                  <a:srgbClr xmlns:mc="http://schemas.openxmlformats.org/markup-compatibility/2006" xmlns:a14="http://schemas.microsoft.com/office/drawing/2010/main" val="336887" mc:Ignorable="a14" a14:legacySpreadsheetColorIndex="12"/>
                </a:gs>
                <a:gs pos="100000">
                  <a:srgbClr xmlns:mc="http://schemas.openxmlformats.org/markup-compatibility/2006" xmlns:a14="http://schemas.microsoft.com/office/drawing/2010/main" val="18303E" mc:Ignorable="a14" a14:legacySpreadsheetColorIndex="12">
                    <a:gamma/>
                    <a:shade val="46275"/>
                    <a:invGamma/>
                  </a:srgbClr>
                </a:gs>
              </a:gsLst>
              <a:lin ang="0" scaled="1"/>
            </a:gradFill>
            <a:ln w="25400">
              <a:noFill/>
            </a:ln>
          </c:spPr>
          <c:invertIfNegative val="0"/>
          <c:val>
            <c:numRef>
              <c:f>[0]!interest_p</c:f>
              <c:numCache>
                <c:formatCode>_(* #,##0.00_);_(* \(#,##0.00\);_(* "-"??_);_(@_)</c:formatCode>
                <c:ptCount val="30"/>
                <c:pt idx="0">
                  <c:v>5966.02</c:v>
                </c:pt>
                <c:pt idx="1">
                  <c:v>5889.5499999999993</c:v>
                </c:pt>
                <c:pt idx="2">
                  <c:v>5808.369999999999</c:v>
                </c:pt>
                <c:pt idx="3">
                  <c:v>5738.6600000000035</c:v>
                </c:pt>
                <c:pt idx="4">
                  <c:v>5631.6900000000023</c:v>
                </c:pt>
                <c:pt idx="5">
                  <c:v>5534.6200000000063</c:v>
                </c:pt>
                <c:pt idx="6">
                  <c:v>5431.5499999999956</c:v>
                </c:pt>
                <c:pt idx="7">
                  <c:v>5337.4599999999919</c:v>
                </c:pt>
                <c:pt idx="8">
                  <c:v>5206.8900000000067</c:v>
                </c:pt>
                <c:pt idx="9">
                  <c:v>5083.5899999999965</c:v>
                </c:pt>
                <c:pt idx="10">
                  <c:v>4952.7200000000012</c:v>
                </c:pt>
                <c:pt idx="11">
                  <c:v>4827.6600000000035</c:v>
                </c:pt>
                <c:pt idx="12">
                  <c:v>4667.0699999999852</c:v>
                </c:pt>
                <c:pt idx="13">
                  <c:v>4510.4700000000012</c:v>
                </c:pt>
                <c:pt idx="14">
                  <c:v>4344.2500000000146</c:v>
                </c:pt>
                <c:pt idx="15">
                  <c:v>4179.839999999982</c:v>
                </c:pt>
                <c:pt idx="16">
                  <c:v>3981.1399999999849</c:v>
                </c:pt>
                <c:pt idx="17">
                  <c:v>3782.2200000000303</c:v>
                </c:pt>
                <c:pt idx="18">
                  <c:v>3571.0800000000163</c:v>
                </c:pt>
                <c:pt idx="19">
                  <c:v>3356.6899999999878</c:v>
                </c:pt>
                <c:pt idx="20">
                  <c:v>3109.5</c:v>
                </c:pt>
                <c:pt idx="21">
                  <c:v>2856.8500000000204</c:v>
                </c:pt>
                <c:pt idx="22">
                  <c:v>2588.6300000000047</c:v>
                </c:pt>
                <c:pt idx="23">
                  <c:v>2310.6899999999878</c:v>
                </c:pt>
                <c:pt idx="24">
                  <c:v>2001.9200000000128</c:v>
                </c:pt>
                <c:pt idx="25">
                  <c:v>1680.9499999999971</c:v>
                </c:pt>
                <c:pt idx="26">
                  <c:v>1340.2000000000116</c:v>
                </c:pt>
                <c:pt idx="27">
                  <c:v>981.57000000000698</c:v>
                </c:pt>
                <c:pt idx="28">
                  <c:v>594.56000000001222</c:v>
                </c:pt>
                <c:pt idx="29">
                  <c:v>187.34000000002561</c:v>
                </c:pt>
              </c:numCache>
            </c:numRef>
          </c:val>
        </c:ser>
        <c:ser>
          <c:idx val="3"/>
          <c:order val="3"/>
          <c:spPr>
            <a:gradFill rotWithShape="0">
              <a:gsLst>
                <a:gs pos="0">
                  <a:srgbClr xmlns:mc="http://schemas.openxmlformats.org/markup-compatibility/2006" xmlns:a14="http://schemas.microsoft.com/office/drawing/2010/main" val="525252" mc:Ignorable="a14" a14:legacySpreadsheetColorIndex="55">
                    <a:gamma/>
                    <a:shade val="46275"/>
                    <a:invGamma/>
                  </a:srgbClr>
                </a:gs>
                <a:gs pos="50000">
                  <a:srgbClr xmlns:mc="http://schemas.openxmlformats.org/markup-compatibility/2006" xmlns:a14="http://schemas.microsoft.com/office/drawing/2010/main" val="B2B2B2" mc:Ignorable="a14" a14:legacySpreadsheetColorIndex="55"/>
                </a:gs>
                <a:gs pos="100000">
                  <a:srgbClr xmlns:mc="http://schemas.openxmlformats.org/markup-compatibility/2006" xmlns:a14="http://schemas.microsoft.com/office/drawing/2010/main" val="525252" mc:Ignorable="a14" a14:legacySpreadsheetColorIndex="55">
                    <a:gamma/>
                    <a:shade val="46275"/>
                    <a:invGamma/>
                  </a:srgbClr>
                </a:gs>
              </a:gsLst>
              <a:lin ang="0" scaled="1"/>
            </a:gradFill>
            <a:ln w="25400">
              <a:noFill/>
            </a:ln>
          </c:spPr>
          <c:invertIfNegative val="0"/>
          <c:val>
            <c:numRef>
              <c:f>[0]!prin_p</c:f>
              <c:numCache>
                <c:formatCode>_(* #,##0.00_);_(* \(#,##0.00\);_(* "-"??_);_(@_)</c:formatCode>
                <c:ptCount val="30"/>
                <c:pt idx="0">
                  <c:v>1239.7400000000002</c:v>
                </c:pt>
                <c:pt idx="1">
                  <c:v>1316.2099999999996</c:v>
                </c:pt>
                <c:pt idx="2">
                  <c:v>1397.3899999999994</c:v>
                </c:pt>
                <c:pt idx="3">
                  <c:v>1467.1000000000004</c:v>
                </c:pt>
                <c:pt idx="4">
                  <c:v>1574.0699999999997</c:v>
                </c:pt>
                <c:pt idx="5">
                  <c:v>1671.1400000000021</c:v>
                </c:pt>
                <c:pt idx="6">
                  <c:v>1774.2099999999991</c:v>
                </c:pt>
                <c:pt idx="7">
                  <c:v>1868.3000000000011</c:v>
                </c:pt>
                <c:pt idx="8">
                  <c:v>1998.8700000000026</c:v>
                </c:pt>
                <c:pt idx="9">
                  <c:v>2122.1699999999964</c:v>
                </c:pt>
                <c:pt idx="10">
                  <c:v>2253.0399999999972</c:v>
                </c:pt>
                <c:pt idx="11">
                  <c:v>2378.1000000000058</c:v>
                </c:pt>
                <c:pt idx="12">
                  <c:v>2538.690000000006</c:v>
                </c:pt>
                <c:pt idx="13">
                  <c:v>2695.2900000000045</c:v>
                </c:pt>
                <c:pt idx="14">
                  <c:v>2861.510000000002</c:v>
                </c:pt>
                <c:pt idx="15">
                  <c:v>3025.9199999999983</c:v>
                </c:pt>
                <c:pt idx="16">
                  <c:v>3224.6200000000026</c:v>
                </c:pt>
                <c:pt idx="17">
                  <c:v>3423.5399999999863</c:v>
                </c:pt>
                <c:pt idx="18">
                  <c:v>#N/A</c:v>
                </c:pt>
                <c:pt idx="19">
                  <c:v>#N/A</c:v>
                </c:pt>
                <c:pt idx="20">
                  <c:v>#N/A</c:v>
                </c:pt>
                <c:pt idx="21">
                  <c:v>#N/A</c:v>
                </c:pt>
                <c:pt idx="22">
                  <c:v>#N/A</c:v>
                </c:pt>
                <c:pt idx="23">
                  <c:v>#N/A</c:v>
                </c:pt>
                <c:pt idx="24">
                  <c:v>#N/A</c:v>
                </c:pt>
                <c:pt idx="25">
                  <c:v>#N/A</c:v>
                </c:pt>
                <c:pt idx="26">
                  <c:v>#N/A</c:v>
                </c:pt>
                <c:pt idx="27">
                  <c:v>#N/A</c:v>
                </c:pt>
                <c:pt idx="28">
                  <c:v>#N/A</c:v>
                </c:pt>
                <c:pt idx="29">
                  <c:v>#N/A</c:v>
                </c:pt>
              </c:numCache>
            </c:numRef>
          </c:val>
        </c:ser>
        <c:dLbls>
          <c:showLegendKey val="0"/>
          <c:showVal val="0"/>
          <c:showCatName val="0"/>
          <c:showSerName val="0"/>
          <c:showPercent val="0"/>
          <c:showBubbleSize val="0"/>
        </c:dLbls>
        <c:gapWidth val="100"/>
        <c:overlap val="100"/>
        <c:axId val="284898784"/>
        <c:axId val="284898392"/>
      </c:barChart>
      <c:lineChart>
        <c:grouping val="standard"/>
        <c:varyColors val="0"/>
        <c:ser>
          <c:idx val="2"/>
          <c:order val="2"/>
          <c:tx>
            <c:v>Principal Balance</c:v>
          </c:tx>
          <c:spPr>
            <a:ln w="38100">
              <a:solidFill>
                <a:srgbClr val="FF0000"/>
              </a:solidFill>
              <a:prstDash val="solid"/>
            </a:ln>
          </c:spPr>
          <c:marker>
            <c:symbol val="square"/>
            <c:size val="6"/>
            <c:spPr>
              <a:solidFill>
                <a:srgbClr val="FF0000"/>
              </a:solidFill>
              <a:ln>
                <a:solidFill>
                  <a:srgbClr val="FF0000"/>
                </a:solidFill>
                <a:prstDash val="solid"/>
              </a:ln>
            </c:spPr>
          </c:marker>
          <c:val>
            <c:numRef>
              <c:f>[0]!balance</c:f>
              <c:numCache>
                <c:formatCode>0.00</c:formatCode>
                <c:ptCount val="30"/>
                <c:pt idx="0">
                  <c:v>98760.26</c:v>
                </c:pt>
                <c:pt idx="1">
                  <c:v>97444.050000000119</c:v>
                </c:pt>
                <c:pt idx="2">
                  <c:v>96046.660000000164</c:v>
                </c:pt>
                <c:pt idx="3">
                  <c:v>94579.560000000216</c:v>
                </c:pt>
                <c:pt idx="4">
                  <c:v>93005.490000000282</c:v>
                </c:pt>
                <c:pt idx="5">
                  <c:v>91334.350000000326</c:v>
                </c:pt>
                <c:pt idx="6">
                  <c:v>89560.140000000363</c:v>
                </c:pt>
                <c:pt idx="7">
                  <c:v>87691.840000000419</c:v>
                </c:pt>
                <c:pt idx="8">
                  <c:v>85692.970000000452</c:v>
                </c:pt>
                <c:pt idx="9">
                  <c:v>83570.800000000512</c:v>
                </c:pt>
                <c:pt idx="10">
                  <c:v>81317.760000000548</c:v>
                </c:pt>
                <c:pt idx="11">
                  <c:v>78939.6600000006</c:v>
                </c:pt>
                <c:pt idx="12">
                  <c:v>76400.970000000641</c:v>
                </c:pt>
                <c:pt idx="13">
                  <c:v>73705.680000000692</c:v>
                </c:pt>
                <c:pt idx="14">
                  <c:v>70844.170000000755</c:v>
                </c:pt>
                <c:pt idx="15">
                  <c:v>67818.250000000786</c:v>
                </c:pt>
                <c:pt idx="16">
                  <c:v>64593.630000000798</c:v>
                </c:pt>
                <c:pt idx="17">
                  <c:v>61170.090000000753</c:v>
                </c:pt>
                <c:pt idx="18">
                  <c:v>57535.410000000709</c:v>
                </c:pt>
                <c:pt idx="19">
                  <c:v>53686.340000000666</c:v>
                </c:pt>
                <c:pt idx="20">
                  <c:v>49590.080000000627</c:v>
                </c:pt>
                <c:pt idx="21">
                  <c:v>45241.17000000058</c:v>
                </c:pt>
                <c:pt idx="22">
                  <c:v>40624.040000000547</c:v>
                </c:pt>
                <c:pt idx="23">
                  <c:v>35728.970000000503</c:v>
                </c:pt>
                <c:pt idx="24">
                  <c:v>30525.130000000496</c:v>
                </c:pt>
                <c:pt idx="25">
                  <c:v>25000.320000000498</c:v>
                </c:pt>
                <c:pt idx="26">
                  <c:v>19134.760000000504</c:v>
                </c:pt>
                <c:pt idx="27">
                  <c:v>12910.570000000507</c:v>
                </c:pt>
                <c:pt idx="28">
                  <c:v>6299.3700000005083</c:v>
                </c:pt>
                <c:pt idx="29">
                  <c:v>0</c:v>
                </c:pt>
              </c:numCache>
            </c:numRef>
          </c:val>
          <c:smooth val="0"/>
        </c:ser>
        <c:dLbls>
          <c:showLegendKey val="0"/>
          <c:showVal val="0"/>
          <c:showCatName val="0"/>
          <c:showSerName val="0"/>
          <c:showPercent val="0"/>
          <c:showBubbleSize val="0"/>
        </c:dLbls>
        <c:marker val="1"/>
        <c:smooth val="0"/>
        <c:axId val="284898000"/>
        <c:axId val="284897608"/>
      </c:lineChart>
      <c:catAx>
        <c:axId val="28489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4898392"/>
        <c:crosses val="autoZero"/>
        <c:auto val="1"/>
        <c:lblAlgn val="ctr"/>
        <c:lblOffset val="100"/>
        <c:tickLblSkip val="4"/>
        <c:tickMarkSkip val="1"/>
        <c:noMultiLvlLbl val="0"/>
      </c:catAx>
      <c:valAx>
        <c:axId val="284898392"/>
        <c:scaling>
          <c:orientation val="minMax"/>
        </c:scaling>
        <c:delete val="0"/>
        <c:axPos val="l"/>
        <c:minorGridlines>
          <c:spPr>
            <a:ln w="3175">
              <a:solidFill>
                <a:srgbClr val="B2B2B2"/>
              </a:solidFill>
              <a:prstDash val="solid"/>
            </a:ln>
          </c:spPr>
        </c:minorGridlines>
        <c:numFmt formatCode="_(* #,##0.00_);_(* \(#,##0.0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4898784"/>
        <c:crosses val="autoZero"/>
        <c:crossBetween val="between"/>
      </c:valAx>
      <c:catAx>
        <c:axId val="284898000"/>
        <c:scaling>
          <c:orientation val="minMax"/>
        </c:scaling>
        <c:delete val="1"/>
        <c:axPos val="b"/>
        <c:majorTickMark val="out"/>
        <c:minorTickMark val="none"/>
        <c:tickLblPos val="nextTo"/>
        <c:crossAx val="284897608"/>
        <c:crosses val="autoZero"/>
        <c:auto val="1"/>
        <c:lblAlgn val="ctr"/>
        <c:lblOffset val="100"/>
        <c:noMultiLvlLbl val="0"/>
      </c:catAx>
      <c:valAx>
        <c:axId val="284897608"/>
        <c:scaling>
          <c:orientation val="minMax"/>
        </c:scaling>
        <c:delete val="0"/>
        <c:axPos val="r"/>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4898000"/>
        <c:crosses val="max"/>
        <c:crossBetween val="between"/>
      </c:valAx>
      <c:spPr>
        <a:noFill/>
        <a:ln w="25400">
          <a:noFill/>
        </a:ln>
      </c:spPr>
    </c:plotArea>
    <c:legend>
      <c:legendPos val="t"/>
      <c:legendEntry>
        <c:idx val="2"/>
        <c:delete val="1"/>
      </c:legendEntry>
      <c:layout>
        <c:manualLayout>
          <c:xMode val="edge"/>
          <c:yMode val="edge"/>
          <c:x val="0.23715445533089299"/>
          <c:y val="2.0754716981132074E-2"/>
          <c:w val="0.62714178187502811"/>
          <c:h val="5.660377358490566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trlProps/ctrlProp1.xml><?xml version="1.0" encoding="utf-8"?>
<formControlPr xmlns="http://schemas.microsoft.com/office/spreadsheetml/2009/9/main" objectType="CheckBox" checked="Checked" fmlaLink="$I$14" lockText="1" noThreeD="1"/>
</file>

<file path=xl/ctrlProps/ctrlProp2.xml><?xml version="1.0" encoding="utf-8"?>
<formControlPr xmlns="http://schemas.microsoft.com/office/spreadsheetml/2009/9/main" objectType="CheckBox" fmlaLink="$E$23" lockText="1" noThreeD="1"/>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7.png"/><Relationship Id="rId18" Type="http://schemas.openxmlformats.org/officeDocument/2006/relationships/image" Target="../media/image11.png"/><Relationship Id="rId3" Type="http://schemas.openxmlformats.org/officeDocument/2006/relationships/image" Target="../media/image2.png"/><Relationship Id="rId21" Type="http://schemas.openxmlformats.org/officeDocument/2006/relationships/image" Target="../media/image14.png"/><Relationship Id="rId7" Type="http://schemas.openxmlformats.org/officeDocument/2006/relationships/image" Target="../media/image4.png"/><Relationship Id="rId12" Type="http://schemas.openxmlformats.org/officeDocument/2006/relationships/hyperlink" Target="https://twitter.com/Spreadsheet123" TargetMode="External"/><Relationship Id="rId17" Type="http://schemas.openxmlformats.org/officeDocument/2006/relationships/image" Target="../media/image10.png"/><Relationship Id="rId2" Type="http://schemas.openxmlformats.org/officeDocument/2006/relationships/image" Target="../media/image1.jpeg"/><Relationship Id="rId16" Type="http://schemas.openxmlformats.org/officeDocument/2006/relationships/image" Target="../media/image9.jpeg"/><Relationship Id="rId20" Type="http://schemas.openxmlformats.org/officeDocument/2006/relationships/image" Target="../media/image13.jpeg"/><Relationship Id="rId1" Type="http://schemas.openxmlformats.org/officeDocument/2006/relationships/chart" Target="../charts/chart1.xml"/><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hyperlink" Target="http://www.spreadsheet123.com/calculators/simple-interest-loan.html" TargetMode="External"/><Relationship Id="rId23" Type="http://schemas.openxmlformats.org/officeDocument/2006/relationships/hyperlink" Target="#'Payment Amortization Schedule'!A1"/><Relationship Id="rId10" Type="http://schemas.openxmlformats.org/officeDocument/2006/relationships/hyperlink" Target="http://pinterest.com/spreadsheet123" TargetMode="External"/><Relationship Id="rId19" Type="http://schemas.openxmlformats.org/officeDocument/2006/relationships/image" Target="../media/image12.jpeg"/><Relationship Id="rId4" Type="http://schemas.openxmlformats.org/officeDocument/2006/relationships/hyperlink" Target="http://www.linkedin.com/company/spreadsheet123-ltd" TargetMode="External"/><Relationship Id="rId9" Type="http://schemas.openxmlformats.org/officeDocument/2006/relationships/image" Target="../media/image5.png"/><Relationship Id="rId14" Type="http://schemas.openxmlformats.org/officeDocument/2006/relationships/image" Target="../media/image8.jpeg"/><Relationship Id="rId22" Type="http://schemas.openxmlformats.org/officeDocument/2006/relationships/image" Target="../media/image15.png"/></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jpeg"/><Relationship Id="rId18" Type="http://schemas.openxmlformats.org/officeDocument/2006/relationships/image" Target="../media/image12.jpeg"/><Relationship Id="rId3" Type="http://schemas.openxmlformats.org/officeDocument/2006/relationships/hyperlink" Target="http://www.linkedin.com/company/spreadsheet123-ltd" TargetMode="External"/><Relationship Id="rId21" Type="http://schemas.openxmlformats.org/officeDocument/2006/relationships/image" Target="../media/image15.png"/><Relationship Id="rId7" Type="http://schemas.openxmlformats.org/officeDocument/2006/relationships/hyperlink" Target="http://www.facebook.com/spreadsheet123" TargetMode="External"/><Relationship Id="rId12" Type="http://schemas.openxmlformats.org/officeDocument/2006/relationships/image" Target="../media/image7.png"/><Relationship Id="rId17" Type="http://schemas.openxmlformats.org/officeDocument/2006/relationships/image" Target="../media/image11.png"/><Relationship Id="rId2" Type="http://schemas.openxmlformats.org/officeDocument/2006/relationships/image" Target="../media/image2.pn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jpeg"/><Relationship Id="rId6" Type="http://schemas.openxmlformats.org/officeDocument/2006/relationships/image" Target="../media/image4.png"/><Relationship Id="rId11" Type="http://schemas.openxmlformats.org/officeDocument/2006/relationships/hyperlink" Target="https://twitter.com/Spreadsheet123" TargetMode="External"/><Relationship Id="rId5" Type="http://schemas.openxmlformats.org/officeDocument/2006/relationships/hyperlink" Target="https://plus.google.com/u/0/b/117014028071621729542/117014028071621729542/" TargetMode="External"/><Relationship Id="rId15" Type="http://schemas.openxmlformats.org/officeDocument/2006/relationships/image" Target="../media/image9.jpeg"/><Relationship Id="rId10" Type="http://schemas.openxmlformats.org/officeDocument/2006/relationships/image" Target="../media/image6.png"/><Relationship Id="rId19" Type="http://schemas.openxmlformats.org/officeDocument/2006/relationships/image" Target="../media/image13.jpeg"/><Relationship Id="rId4" Type="http://schemas.openxmlformats.org/officeDocument/2006/relationships/image" Target="../media/image3.png"/><Relationship Id="rId9" Type="http://schemas.openxmlformats.org/officeDocument/2006/relationships/hyperlink" Target="http://pinterest.com/spreadsheet123" TargetMode="External"/><Relationship Id="rId14" Type="http://schemas.openxmlformats.org/officeDocument/2006/relationships/hyperlink" Target="http://www.spreadsheet123.com/calculators/simple-interest-loan.html" TargetMode="External"/><Relationship Id="rId22" Type="http://schemas.openxmlformats.org/officeDocument/2006/relationships/hyperlink" Target="#'Simple Interest Loan Calculator'!A1"/></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jpeg"/><Relationship Id="rId18" Type="http://schemas.openxmlformats.org/officeDocument/2006/relationships/image" Target="../media/image12.jpeg"/><Relationship Id="rId3" Type="http://schemas.openxmlformats.org/officeDocument/2006/relationships/hyperlink" Target="http://www.linkedin.com/company/spreadsheet123-ltd" TargetMode="External"/><Relationship Id="rId21" Type="http://schemas.openxmlformats.org/officeDocument/2006/relationships/image" Target="../media/image15.png"/><Relationship Id="rId7" Type="http://schemas.openxmlformats.org/officeDocument/2006/relationships/hyperlink" Target="http://www.facebook.com/spreadsheet123" TargetMode="External"/><Relationship Id="rId12" Type="http://schemas.openxmlformats.org/officeDocument/2006/relationships/image" Target="../media/image7.png"/><Relationship Id="rId17" Type="http://schemas.openxmlformats.org/officeDocument/2006/relationships/image" Target="../media/image11.png"/><Relationship Id="rId2" Type="http://schemas.openxmlformats.org/officeDocument/2006/relationships/image" Target="../media/image2.pn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jpeg"/><Relationship Id="rId6" Type="http://schemas.openxmlformats.org/officeDocument/2006/relationships/image" Target="../media/image4.png"/><Relationship Id="rId11" Type="http://schemas.openxmlformats.org/officeDocument/2006/relationships/hyperlink" Target="https://twitter.com/Spreadsheet123" TargetMode="External"/><Relationship Id="rId5" Type="http://schemas.openxmlformats.org/officeDocument/2006/relationships/hyperlink" Target="https://plus.google.com/u/0/b/117014028071621729542/117014028071621729542/" TargetMode="External"/><Relationship Id="rId15" Type="http://schemas.openxmlformats.org/officeDocument/2006/relationships/image" Target="../media/image9.jpeg"/><Relationship Id="rId10" Type="http://schemas.openxmlformats.org/officeDocument/2006/relationships/image" Target="../media/image6.png"/><Relationship Id="rId19" Type="http://schemas.openxmlformats.org/officeDocument/2006/relationships/image" Target="../media/image13.jpeg"/><Relationship Id="rId4" Type="http://schemas.openxmlformats.org/officeDocument/2006/relationships/image" Target="../media/image3.png"/><Relationship Id="rId9" Type="http://schemas.openxmlformats.org/officeDocument/2006/relationships/hyperlink" Target="http://pinterest.com/spreadsheet123" TargetMode="External"/><Relationship Id="rId14" Type="http://schemas.openxmlformats.org/officeDocument/2006/relationships/hyperlink" Target="http://www.spreadsheet123.com/calculators/simple-interest-loan.html"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390525</xdr:colOff>
          <xdr:row>12</xdr:row>
          <xdr:rowOff>66675</xdr:rowOff>
        </xdr:from>
        <xdr:to>
          <xdr:col>8</xdr:col>
          <xdr:colOff>1066800</xdr:colOff>
          <xdr:row>13</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E6E6E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Rounding</a:t>
              </a:r>
            </a:p>
          </xdr:txBody>
        </xdr:sp>
        <xdr:clientData/>
      </xdr:twoCellAnchor>
    </mc:Choice>
    <mc:Fallback/>
  </mc:AlternateContent>
  <xdr:twoCellAnchor>
    <xdr:from>
      <xdr:col>0</xdr:col>
      <xdr:colOff>0</xdr:colOff>
      <xdr:row>29</xdr:row>
      <xdr:rowOff>123825</xdr:rowOff>
    </xdr:from>
    <xdr:to>
      <xdr:col>8</xdr:col>
      <xdr:colOff>1152525</xdr:colOff>
      <xdr:row>51</xdr:row>
      <xdr:rowOff>142875</xdr:rowOff>
    </xdr:to>
    <xdr:graphicFrame macro="">
      <xdr:nvGraphicFramePr>
        <xdr:cNvPr id="1138"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619125</xdr:colOff>
          <xdr:row>21</xdr:row>
          <xdr:rowOff>0</xdr:rowOff>
        </xdr:from>
        <xdr:to>
          <xdr:col>2</xdr:col>
          <xdr:colOff>923925</xdr:colOff>
          <xdr:row>21</xdr:row>
          <xdr:rowOff>219075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66675</xdr:colOff>
      <xdr:row>0</xdr:row>
      <xdr:rowOff>76200</xdr:rowOff>
    </xdr:from>
    <xdr:to>
      <xdr:col>13</xdr:col>
      <xdr:colOff>504825</xdr:colOff>
      <xdr:row>12</xdr:row>
      <xdr:rowOff>219075</xdr:rowOff>
    </xdr:to>
    <xdr:grpSp>
      <xdr:nvGrpSpPr>
        <xdr:cNvPr id="1186" name="Group 162"/>
        <xdr:cNvGrpSpPr>
          <a:grpSpLocks/>
        </xdr:cNvGrpSpPr>
      </xdr:nvGrpSpPr>
      <xdr:grpSpPr bwMode="auto">
        <a:xfrm>
          <a:off x="7334250" y="76200"/>
          <a:ext cx="3048000" cy="3000375"/>
          <a:chOff x="770" y="7"/>
          <a:chExt cx="320" cy="315"/>
        </a:xfrm>
      </xdr:grpSpPr>
      <xdr:grpSp>
        <xdr:nvGrpSpPr>
          <xdr:cNvPr id="1165" name="Group 145"/>
          <xdr:cNvGrpSpPr>
            <a:grpSpLocks/>
          </xdr:cNvGrpSpPr>
        </xdr:nvGrpSpPr>
        <xdr:grpSpPr bwMode="auto">
          <a:xfrm>
            <a:off x="770" y="189"/>
            <a:ext cx="320" cy="45"/>
            <a:chOff x="1204" y="240"/>
            <a:chExt cx="320" cy="45"/>
          </a:xfrm>
        </xdr:grpSpPr>
        <xdr:pic>
          <xdr:nvPicPr>
            <xdr:cNvPr id="1166" name="Picture 14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67" name="Picture 14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68" name="Picture 148" descr="linked-in">
              <a:hlinkClick xmlns:r="http://schemas.openxmlformats.org/officeDocument/2006/relationships" r:id="rId4" tgtFrame="_parent"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69" name="Picture 149" descr="gplus">
              <a:hlinkClick xmlns:r="http://schemas.openxmlformats.org/officeDocument/2006/relationships" r:id="rId6" tgtFrame="_parent"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0" name="Picture 150" descr="facebook1">
              <a:hlinkClick xmlns:r="http://schemas.openxmlformats.org/officeDocument/2006/relationships" r:id="rId8" tgtFrame="_parent"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1" name="Picture 151" descr="pinterest1">
              <a:hlinkClick xmlns:r="http://schemas.openxmlformats.org/officeDocument/2006/relationships" r:id="rId10" tgtFrame="_parent"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2" name="Picture 152" descr="twitter1">
              <a:hlinkClick xmlns:r="http://schemas.openxmlformats.org/officeDocument/2006/relationships" r:id="rId12" tgtFrame="_parent"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173" name="Group 153"/>
          <xdr:cNvGrpSpPr>
            <a:grpSpLocks/>
          </xdr:cNvGrpSpPr>
        </xdr:nvGrpSpPr>
        <xdr:grpSpPr bwMode="auto">
          <a:xfrm>
            <a:off x="770" y="239"/>
            <a:ext cx="320" cy="83"/>
            <a:chOff x="1204" y="290"/>
            <a:chExt cx="320" cy="83"/>
          </a:xfrm>
        </xdr:grpSpPr>
        <xdr:pic>
          <xdr:nvPicPr>
            <xdr:cNvPr id="1174" name="Picture 154" descr="disclime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0875" name="AutoShape 4"/>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a:solidFill>
                    <a:srgbClr xmlns:mc="http://schemas.openxmlformats.org/markup-compatibility/2006" val="57445A" mc:Ignorable="a14" a14:legacySpreadsheetColorIndex="62"/>
                  </a:solidFill>
                </a14:hiddenFill>
              </a:ext>
              <a:ext uri="{91240B29-F687-4F45-9708-019B960494DF}">
                <a14:hiddenLine xmlns:a14="http://schemas.microsoft.com/office/drawing/2010/main"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This template is for educational purposes only. We do not guarantee the results. Use this template at your own risk. You should seek the advice of qualified  professionals regarding making any financial decisions.</a:t>
              </a:r>
            </a:p>
          </xdr:txBody>
        </xdr:sp>
      </xdr:grpSp>
      <xdr:grpSp>
        <xdr:nvGrpSpPr>
          <xdr:cNvPr id="1176" name="Group 156">
            <a:hlinkClick xmlns:r="http://schemas.openxmlformats.org/officeDocument/2006/relationships" r:id="rId15" tooltip="Write your review about this calculator"/>
          </xdr:cNvPr>
          <xdr:cNvGrpSpPr>
            <a:grpSpLocks/>
          </xdr:cNvGrpSpPr>
        </xdr:nvGrpSpPr>
        <xdr:grpSpPr bwMode="auto">
          <a:xfrm>
            <a:off x="770" y="7"/>
            <a:ext cx="320" cy="45"/>
            <a:chOff x="881" y="58"/>
            <a:chExt cx="320" cy="45"/>
          </a:xfrm>
        </xdr:grpSpPr>
        <xdr:pic>
          <xdr:nvPicPr>
            <xdr:cNvPr id="1177" name="Picture 157" descr="rating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4269"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8" name="Picture 158" descr="stars"/>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79" name="Picture 159" descr="write-your-review"/>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180" name="Group 160">
            <a:hlinkClick xmlns:r="http://schemas.openxmlformats.org/officeDocument/2006/relationships" r:id="rId15" tooltip="Give a thumb-up to this calculator on your social network"/>
          </xdr:cNvPr>
          <xdr:cNvGrpSpPr>
            <a:grpSpLocks/>
          </xdr:cNvGrpSpPr>
        </xdr:nvGrpSpPr>
        <xdr:grpSpPr bwMode="auto">
          <a:xfrm>
            <a:off x="770" y="58"/>
            <a:ext cx="320" cy="125"/>
            <a:chOff x="881" y="109"/>
            <a:chExt cx="320" cy="125"/>
          </a:xfrm>
        </xdr:grpSpPr>
        <xdr:pic>
          <xdr:nvPicPr>
            <xdr:cNvPr id="1181" name="Picture 161"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82" name="Rectangle 162"/>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183" name="Picture 163"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84" name="Picture 164"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editAs="oneCell">
    <xdr:from>
      <xdr:col>7</xdr:col>
      <xdr:colOff>552450</xdr:colOff>
      <xdr:row>0</xdr:row>
      <xdr:rowOff>28575</xdr:rowOff>
    </xdr:from>
    <xdr:to>
      <xdr:col>8</xdr:col>
      <xdr:colOff>1162050</xdr:colOff>
      <xdr:row>0</xdr:row>
      <xdr:rowOff>409575</xdr:rowOff>
    </xdr:to>
    <xdr:pic>
      <xdr:nvPicPr>
        <xdr:cNvPr id="1185" name="Picture 43" descr="white-logo"/>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543550"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238125</xdr:colOff>
      <xdr:row>2</xdr:row>
      <xdr:rowOff>95250</xdr:rowOff>
    </xdr:from>
    <xdr:to>
      <xdr:col>8</xdr:col>
      <xdr:colOff>1181100</xdr:colOff>
      <xdr:row>3</xdr:row>
      <xdr:rowOff>180975</xdr:rowOff>
    </xdr:to>
    <xdr:grpSp>
      <xdr:nvGrpSpPr>
        <xdr:cNvPr id="1202" name="Group 178"/>
        <xdr:cNvGrpSpPr>
          <a:grpSpLocks/>
        </xdr:cNvGrpSpPr>
      </xdr:nvGrpSpPr>
      <xdr:grpSpPr bwMode="auto">
        <a:xfrm>
          <a:off x="3438525" y="762000"/>
          <a:ext cx="3819525" cy="314325"/>
          <a:chOff x="373" y="80"/>
          <a:chExt cx="389" cy="33"/>
        </a:xfrm>
      </xdr:grpSpPr>
      <xdr:sp macro="" textlink="">
        <xdr:nvSpPr>
          <xdr:cNvPr id="1200" name="Rectangle 176"/>
          <xdr:cNvSpPr>
            <a:spLocks noChangeArrowheads="1"/>
          </xdr:cNvSpPr>
        </xdr:nvSpPr>
        <xdr:spPr bwMode="auto">
          <a:xfrm>
            <a:off x="373" y="80"/>
            <a:ext cx="192" cy="33"/>
          </a:xfrm>
          <a:prstGeom prst="rect">
            <a:avLst/>
          </a:prstGeom>
          <a:solidFill>
            <a:srgbClr xmlns:mc="http://schemas.openxmlformats.org/markup-compatibility/2006" xmlns:a14="http://schemas.microsoft.com/office/drawing/2010/main" val="D9EDC1" mc:Ignorable="a14" a14:legacySpreadsheetColorIndex="11"/>
          </a:solidFill>
          <a:ln w="9525">
            <a:solidFill>
              <a:srgbClr xmlns:mc="http://schemas.openxmlformats.org/markup-compatibility/2006" xmlns:a14="http://schemas.microsoft.com/office/drawing/2010/main" val="D9EDC1" mc:Ignorable="a14" a14:legacySpreadsheetColorIndex="11"/>
            </a:solidFill>
            <a:miter lim="800000"/>
            <a:headEnd/>
            <a:tailEnd/>
          </a:ln>
        </xdr:spPr>
        <xdr:txBody>
          <a:bodyPr vertOverflow="clip" wrap="square" lIns="90000" tIns="46800" rIns="90000" bIns="46800" anchor="ctr" upright="1"/>
          <a:lstStyle/>
          <a:p>
            <a:pPr algn="ctr" rtl="0">
              <a:defRPr sz="1000"/>
            </a:pPr>
            <a:r>
              <a:rPr lang="en-GB" sz="1300" b="0" i="0" u="none" strike="noStrike" baseline="0">
                <a:solidFill>
                  <a:srgbClr val="587F03"/>
                </a:solidFill>
                <a:latin typeface="Arial"/>
                <a:cs typeface="Arial"/>
              </a:rPr>
              <a:t>Loan Calculator</a:t>
            </a:r>
          </a:p>
        </xdr:txBody>
      </xdr:sp>
      <xdr:sp macro="" textlink="">
        <xdr:nvSpPr>
          <xdr:cNvPr id="1201" name="Rectangle 177">
            <a:hlinkClick xmlns:r="http://schemas.openxmlformats.org/officeDocument/2006/relationships" r:id="rId23" tooltip="Payment Amortization Schedule"/>
          </xdr:cNvPr>
          <xdr:cNvSpPr>
            <a:spLocks noChangeArrowheads="1"/>
          </xdr:cNvSpPr>
        </xdr:nvSpPr>
        <xdr:spPr bwMode="auto">
          <a:xfrm>
            <a:off x="570" y="80"/>
            <a:ext cx="192" cy="33"/>
          </a:xfrm>
          <a:prstGeom prst="rect">
            <a:avLst/>
          </a:prstGeom>
          <a:solidFill>
            <a:srgbClr xmlns:mc="http://schemas.openxmlformats.org/markup-compatibility/2006" xmlns:a14="http://schemas.microsoft.com/office/drawing/2010/main" val="587F03" mc:Ignorable="a14" a14:legacySpreadsheetColorIndex="58"/>
          </a:solidFill>
          <a:ln w="9525">
            <a:solidFill>
              <a:srgbClr xmlns:mc="http://schemas.openxmlformats.org/markup-compatibility/2006" xmlns:a14="http://schemas.microsoft.com/office/drawing/2010/main" val="587F03" mc:Ignorable="a14" a14:legacySpreadsheetColorIndex="58"/>
            </a:solidFill>
            <a:miter lim="800000"/>
            <a:headEnd/>
            <a:tailEnd/>
          </a:ln>
        </xdr:spPr>
        <xdr:txBody>
          <a:bodyPr vertOverflow="clip" wrap="square" lIns="90000" tIns="46800" rIns="90000" bIns="46800" anchor="ctr" upright="1"/>
          <a:lstStyle/>
          <a:p>
            <a:pPr algn="ctr" rtl="0">
              <a:defRPr sz="1000"/>
            </a:pPr>
            <a:r>
              <a:rPr lang="en-GB" sz="1300" b="0" i="0" u="none" strike="noStrike" baseline="0">
                <a:solidFill>
                  <a:srgbClr val="FFFFFF"/>
                </a:solidFill>
                <a:latin typeface="Arial"/>
                <a:cs typeface="Arial"/>
              </a:rPr>
              <a:t>Amortization Schedule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0</xdr:row>
      <xdr:rowOff>76200</xdr:rowOff>
    </xdr:from>
    <xdr:to>
      <xdr:col>13</xdr:col>
      <xdr:colOff>66675</xdr:colOff>
      <xdr:row>13</xdr:row>
      <xdr:rowOff>76200</xdr:rowOff>
    </xdr:to>
    <xdr:grpSp>
      <xdr:nvGrpSpPr>
        <xdr:cNvPr id="16391" name="Group 7"/>
        <xdr:cNvGrpSpPr>
          <a:grpSpLocks/>
        </xdr:cNvGrpSpPr>
      </xdr:nvGrpSpPr>
      <xdr:grpSpPr bwMode="auto">
        <a:xfrm>
          <a:off x="6886575" y="76200"/>
          <a:ext cx="3048000" cy="3000375"/>
          <a:chOff x="770" y="7"/>
          <a:chExt cx="320" cy="315"/>
        </a:xfrm>
      </xdr:grpSpPr>
      <xdr:grpSp>
        <xdr:nvGrpSpPr>
          <xdr:cNvPr id="16392" name="Group 145"/>
          <xdr:cNvGrpSpPr>
            <a:grpSpLocks/>
          </xdr:cNvGrpSpPr>
        </xdr:nvGrpSpPr>
        <xdr:grpSpPr bwMode="auto">
          <a:xfrm>
            <a:off x="770" y="189"/>
            <a:ext cx="320" cy="45"/>
            <a:chOff x="1204" y="240"/>
            <a:chExt cx="320" cy="45"/>
          </a:xfrm>
        </xdr:grpSpPr>
        <xdr:pic>
          <xdr:nvPicPr>
            <xdr:cNvPr id="16393" name="Picture 146" descr="follow-u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394" name="Picture 147"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395" name="Picture 148" descr="linked-in">
              <a:hlinkClick xmlns:r="http://schemas.openxmlformats.org/officeDocument/2006/relationships" r:id="rId3" tgtFrame="_parent" tooltip="Follow us on LinkedI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396" name="Picture 149" descr="gplus">
              <a:hlinkClick xmlns:r="http://schemas.openxmlformats.org/officeDocument/2006/relationships" r:id="rId5" tgtFrame="_parent" tooltip="Add us to your circles on Google plus"/>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397" name="Picture 150" descr="facebook1">
              <a:hlinkClick xmlns:r="http://schemas.openxmlformats.org/officeDocument/2006/relationships" r:id="rId7" tgtFrame="_parent" tooltip="Become a fan on Facebook"/>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398" name="Picture 151" descr="pinterest1">
              <a:hlinkClick xmlns:r="http://schemas.openxmlformats.org/officeDocument/2006/relationships" r:id="rId9" tgtFrame="_parent" tooltip="Follow us on Pintere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399" name="Picture 152" descr="twitter1">
              <a:hlinkClick xmlns:r="http://schemas.openxmlformats.org/officeDocument/2006/relationships" r:id="rId11" tgtFrame="_parent" tooltip="Follow us on Twitter"/>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6400" name="Group 153"/>
          <xdr:cNvGrpSpPr>
            <a:grpSpLocks/>
          </xdr:cNvGrpSpPr>
        </xdr:nvGrpSpPr>
        <xdr:grpSpPr bwMode="auto">
          <a:xfrm>
            <a:off x="770" y="239"/>
            <a:ext cx="320" cy="83"/>
            <a:chOff x="1204" y="290"/>
            <a:chExt cx="320" cy="83"/>
          </a:xfrm>
        </xdr:grpSpPr>
        <xdr:pic>
          <xdr:nvPicPr>
            <xdr:cNvPr id="16401" name="Picture 154" descr="disclime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0875" name="AutoShape 4"/>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a:solidFill>
                    <a:srgbClr xmlns:mc="http://schemas.openxmlformats.org/markup-compatibility/2006" val="57445A" mc:Ignorable="a14" a14:legacySpreadsheetColorIndex="62"/>
                  </a:solidFill>
                </a14:hiddenFill>
              </a:ext>
              <a:ext uri="{91240B29-F687-4F45-9708-019B960494DF}">
                <a14:hiddenLine xmlns:a14="http://schemas.microsoft.com/office/drawing/2010/main"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This template is for educational purposes only. We do not guarantee the results. Use this template at your own risk. You should seek the advice of qualified  professionals regarding making any financial decisions.</a:t>
              </a:r>
            </a:p>
          </xdr:txBody>
        </xdr:sp>
      </xdr:grpSp>
      <xdr:grpSp>
        <xdr:nvGrpSpPr>
          <xdr:cNvPr id="16403" name="Group 156">
            <a:hlinkClick xmlns:r="http://schemas.openxmlformats.org/officeDocument/2006/relationships" r:id="rId14" tooltip="Write your review about this calculator"/>
          </xdr:cNvPr>
          <xdr:cNvGrpSpPr>
            <a:grpSpLocks/>
          </xdr:cNvGrpSpPr>
        </xdr:nvGrpSpPr>
        <xdr:grpSpPr bwMode="auto">
          <a:xfrm>
            <a:off x="770" y="7"/>
            <a:ext cx="320" cy="45"/>
            <a:chOff x="881" y="58"/>
            <a:chExt cx="320" cy="45"/>
          </a:xfrm>
        </xdr:grpSpPr>
        <xdr:pic>
          <xdr:nvPicPr>
            <xdr:cNvPr id="16404" name="Picture 157"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4269"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405" name="Picture 158"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406" name="Picture 159"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6407" name="Group 160">
            <a:hlinkClick xmlns:r="http://schemas.openxmlformats.org/officeDocument/2006/relationships" r:id="rId14" tooltip="Give a thumb-up to this calculator on your social network"/>
          </xdr:cNvPr>
          <xdr:cNvGrpSpPr>
            <a:grpSpLocks/>
          </xdr:cNvGrpSpPr>
        </xdr:nvGrpSpPr>
        <xdr:grpSpPr bwMode="auto">
          <a:xfrm>
            <a:off x="770" y="58"/>
            <a:ext cx="320" cy="125"/>
            <a:chOff x="881" y="109"/>
            <a:chExt cx="320" cy="125"/>
          </a:xfrm>
        </xdr:grpSpPr>
        <xdr:pic>
          <xdr:nvPicPr>
            <xdr:cNvPr id="16408" name="Picture 161"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409" name="Rectangle 162"/>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6410" name="Picture 163"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411" name="Picture 164"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editAs="oneCell">
    <xdr:from>
      <xdr:col>6</xdr:col>
      <xdr:colOff>371475</xdr:colOff>
      <xdr:row>0</xdr:row>
      <xdr:rowOff>28575</xdr:rowOff>
    </xdr:from>
    <xdr:to>
      <xdr:col>7</xdr:col>
      <xdr:colOff>1114425</xdr:colOff>
      <xdr:row>0</xdr:row>
      <xdr:rowOff>409575</xdr:rowOff>
    </xdr:to>
    <xdr:pic>
      <xdr:nvPicPr>
        <xdr:cNvPr id="16412" name="Picture 43" descr="white-logo"/>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095875"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771524</xdr:colOff>
      <xdr:row>2</xdr:row>
      <xdr:rowOff>95250</xdr:rowOff>
    </xdr:from>
    <xdr:to>
      <xdr:col>8</xdr:col>
      <xdr:colOff>74</xdr:colOff>
      <xdr:row>3</xdr:row>
      <xdr:rowOff>180975</xdr:rowOff>
    </xdr:to>
    <xdr:grpSp>
      <xdr:nvGrpSpPr>
        <xdr:cNvPr id="16415" name="Group 31"/>
        <xdr:cNvGrpSpPr>
          <a:grpSpLocks/>
        </xdr:cNvGrpSpPr>
      </xdr:nvGrpSpPr>
      <xdr:grpSpPr bwMode="auto">
        <a:xfrm>
          <a:off x="3000374" y="762000"/>
          <a:ext cx="3819600" cy="314325"/>
          <a:chOff x="326" y="80"/>
          <a:chExt cx="389" cy="33"/>
        </a:xfrm>
      </xdr:grpSpPr>
      <xdr:sp macro="" textlink="">
        <xdr:nvSpPr>
          <xdr:cNvPr id="16413" name="Rectangle 29">
            <a:hlinkClick xmlns:r="http://schemas.openxmlformats.org/officeDocument/2006/relationships" r:id="rId22" tooltip="Simple Interest Loan Calculator"/>
          </xdr:cNvPr>
          <xdr:cNvSpPr>
            <a:spLocks noChangeArrowheads="1"/>
          </xdr:cNvSpPr>
        </xdr:nvSpPr>
        <xdr:spPr bwMode="auto">
          <a:xfrm>
            <a:off x="326" y="80"/>
            <a:ext cx="192" cy="33"/>
          </a:xfrm>
          <a:prstGeom prst="rect">
            <a:avLst/>
          </a:prstGeom>
          <a:solidFill>
            <a:srgbClr xmlns:mc="http://schemas.openxmlformats.org/markup-compatibility/2006" xmlns:a14="http://schemas.microsoft.com/office/drawing/2010/main" val="587F03" mc:Ignorable="a14" a14:legacySpreadsheetColorIndex="58"/>
          </a:solidFill>
          <a:ln w="9525">
            <a:solidFill>
              <a:srgbClr xmlns:mc="http://schemas.openxmlformats.org/markup-compatibility/2006" xmlns:a14="http://schemas.microsoft.com/office/drawing/2010/main" val="587F03" mc:Ignorable="a14" a14:legacySpreadsheetColorIndex="58"/>
            </a:solidFill>
            <a:miter lim="800000"/>
            <a:headEnd/>
            <a:tailEnd/>
          </a:ln>
        </xdr:spPr>
        <xdr:txBody>
          <a:bodyPr vertOverflow="clip" wrap="square" lIns="90000" tIns="46800" rIns="90000" bIns="46800" anchor="ctr" upright="1"/>
          <a:lstStyle/>
          <a:p>
            <a:pPr algn="ctr" rtl="0">
              <a:defRPr sz="1000"/>
            </a:pPr>
            <a:r>
              <a:rPr lang="en-GB" sz="1300" b="0" i="0" u="none" strike="noStrike" baseline="0">
                <a:solidFill>
                  <a:srgbClr val="FFFFFF"/>
                </a:solidFill>
                <a:latin typeface="Arial"/>
                <a:cs typeface="Arial"/>
              </a:rPr>
              <a:t>Loan Calculator</a:t>
            </a:r>
          </a:p>
        </xdr:txBody>
      </xdr:sp>
      <xdr:sp macro="" textlink="">
        <xdr:nvSpPr>
          <xdr:cNvPr id="16414" name="Rectangle 30"/>
          <xdr:cNvSpPr>
            <a:spLocks noChangeArrowheads="1"/>
          </xdr:cNvSpPr>
        </xdr:nvSpPr>
        <xdr:spPr bwMode="auto">
          <a:xfrm>
            <a:off x="523" y="80"/>
            <a:ext cx="192" cy="33"/>
          </a:xfrm>
          <a:prstGeom prst="rect">
            <a:avLst/>
          </a:prstGeom>
          <a:solidFill>
            <a:srgbClr xmlns:mc="http://schemas.openxmlformats.org/markup-compatibility/2006" xmlns:a14="http://schemas.microsoft.com/office/drawing/2010/main" val="D9EDC1" mc:Ignorable="a14" a14:legacySpreadsheetColorIndex="11"/>
          </a:solidFill>
          <a:ln w="9525">
            <a:solidFill>
              <a:srgbClr xmlns:mc="http://schemas.openxmlformats.org/markup-compatibility/2006" xmlns:a14="http://schemas.microsoft.com/office/drawing/2010/main" val="D9EDC1" mc:Ignorable="a14" a14:legacySpreadsheetColorIndex="11"/>
            </a:solidFill>
            <a:miter lim="800000"/>
            <a:headEnd/>
            <a:tailEnd/>
          </a:ln>
        </xdr:spPr>
        <xdr:txBody>
          <a:bodyPr vertOverflow="clip" wrap="square" lIns="90000" tIns="46800" rIns="90000" bIns="46800" anchor="ctr" upright="1"/>
          <a:lstStyle/>
          <a:p>
            <a:pPr algn="ctr" rtl="0">
              <a:defRPr sz="1000"/>
            </a:pPr>
            <a:r>
              <a:rPr lang="en-GB" sz="1300" b="0" i="0" u="none" strike="noStrike" baseline="0">
                <a:solidFill>
                  <a:srgbClr val="587F03"/>
                </a:solidFill>
                <a:latin typeface="Arial"/>
                <a:cs typeface="Arial"/>
              </a:rPr>
              <a:t>Amortization Schedule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66675</xdr:colOff>
      <xdr:row>0</xdr:row>
      <xdr:rowOff>66675</xdr:rowOff>
    </xdr:from>
    <xdr:to>
      <xdr:col>12</xdr:col>
      <xdr:colOff>66675</xdr:colOff>
      <xdr:row>12</xdr:row>
      <xdr:rowOff>66675</xdr:rowOff>
    </xdr:to>
    <xdr:grpSp>
      <xdr:nvGrpSpPr>
        <xdr:cNvPr id="15361" name="Group 1"/>
        <xdr:cNvGrpSpPr>
          <a:grpSpLocks/>
        </xdr:cNvGrpSpPr>
      </xdr:nvGrpSpPr>
      <xdr:grpSpPr bwMode="auto">
        <a:xfrm>
          <a:off x="6448425" y="66675"/>
          <a:ext cx="3048000" cy="3000375"/>
          <a:chOff x="770" y="7"/>
          <a:chExt cx="320" cy="315"/>
        </a:xfrm>
      </xdr:grpSpPr>
      <xdr:grpSp>
        <xdr:nvGrpSpPr>
          <xdr:cNvPr id="15362" name="Group 145"/>
          <xdr:cNvGrpSpPr>
            <a:grpSpLocks/>
          </xdr:cNvGrpSpPr>
        </xdr:nvGrpSpPr>
        <xdr:grpSpPr bwMode="auto">
          <a:xfrm>
            <a:off x="770" y="189"/>
            <a:ext cx="320" cy="45"/>
            <a:chOff x="1204" y="240"/>
            <a:chExt cx="320" cy="45"/>
          </a:xfrm>
        </xdr:grpSpPr>
        <xdr:pic>
          <xdr:nvPicPr>
            <xdr:cNvPr id="15363" name="Picture 146" descr="follow-u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64" name="Picture 147"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65" name="Picture 148" descr="linked-in">
              <a:hlinkClick xmlns:r="http://schemas.openxmlformats.org/officeDocument/2006/relationships" r:id="rId3" tgtFrame="_parent" tooltip="Follow us on LinkedI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66" name="Picture 149" descr="gplus">
              <a:hlinkClick xmlns:r="http://schemas.openxmlformats.org/officeDocument/2006/relationships" r:id="rId5" tgtFrame="_parent" tooltip="Add us to your circles on Google plus"/>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67" name="Picture 150" descr="facebook1">
              <a:hlinkClick xmlns:r="http://schemas.openxmlformats.org/officeDocument/2006/relationships" r:id="rId7" tgtFrame="_parent" tooltip="Become a fan on Facebook"/>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68" name="Picture 151" descr="pinterest1">
              <a:hlinkClick xmlns:r="http://schemas.openxmlformats.org/officeDocument/2006/relationships" r:id="rId9" tgtFrame="_parent" tooltip="Follow us on Pintere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69" name="Picture 152" descr="twitter1">
              <a:hlinkClick xmlns:r="http://schemas.openxmlformats.org/officeDocument/2006/relationships" r:id="rId11" tgtFrame="_parent" tooltip="Follow us on Twitter"/>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5370" name="Group 153"/>
          <xdr:cNvGrpSpPr>
            <a:grpSpLocks/>
          </xdr:cNvGrpSpPr>
        </xdr:nvGrpSpPr>
        <xdr:grpSpPr bwMode="auto">
          <a:xfrm>
            <a:off x="770" y="239"/>
            <a:ext cx="320" cy="83"/>
            <a:chOff x="1204" y="290"/>
            <a:chExt cx="320" cy="83"/>
          </a:xfrm>
        </xdr:grpSpPr>
        <xdr:pic>
          <xdr:nvPicPr>
            <xdr:cNvPr id="15371" name="Picture 154" descr="disclime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0875" name="AutoShape 4"/>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a:solidFill>
                    <a:srgbClr xmlns:mc="http://schemas.openxmlformats.org/markup-compatibility/2006" val="57445A" mc:Ignorable="a14" a14:legacySpreadsheetColorIndex="62"/>
                  </a:solidFill>
                </a14:hiddenFill>
              </a:ext>
              <a:ext uri="{91240B29-F687-4F45-9708-019B960494DF}">
                <a14:hiddenLine xmlns:a14="http://schemas.microsoft.com/office/drawing/2010/main"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This template is for educational purposes only. We do not guarantee the results. Use this template at your own risk. You should seek the advice of qualified  professionals regarding making any financial decisions.</a:t>
              </a:r>
            </a:p>
          </xdr:txBody>
        </xdr:sp>
      </xdr:grpSp>
      <xdr:grpSp>
        <xdr:nvGrpSpPr>
          <xdr:cNvPr id="15373" name="Group 156">
            <a:hlinkClick xmlns:r="http://schemas.openxmlformats.org/officeDocument/2006/relationships" r:id="rId14" tooltip="Write your review about this calculator"/>
          </xdr:cNvPr>
          <xdr:cNvGrpSpPr>
            <a:grpSpLocks/>
          </xdr:cNvGrpSpPr>
        </xdr:nvGrpSpPr>
        <xdr:grpSpPr bwMode="auto">
          <a:xfrm>
            <a:off x="770" y="7"/>
            <a:ext cx="320" cy="45"/>
            <a:chOff x="881" y="58"/>
            <a:chExt cx="320" cy="45"/>
          </a:xfrm>
        </xdr:grpSpPr>
        <xdr:pic>
          <xdr:nvPicPr>
            <xdr:cNvPr id="15374" name="Picture 157"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4269"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75" name="Picture 158"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76" name="Picture 159"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5377" name="Group 160">
            <a:hlinkClick xmlns:r="http://schemas.openxmlformats.org/officeDocument/2006/relationships" r:id="rId14" tooltip="Give a thumb-up to this calculator on your social network"/>
          </xdr:cNvPr>
          <xdr:cNvGrpSpPr>
            <a:grpSpLocks/>
          </xdr:cNvGrpSpPr>
        </xdr:nvGrpSpPr>
        <xdr:grpSpPr bwMode="auto">
          <a:xfrm>
            <a:off x="770" y="58"/>
            <a:ext cx="320" cy="125"/>
            <a:chOff x="881" y="109"/>
            <a:chExt cx="320" cy="125"/>
          </a:xfrm>
        </xdr:grpSpPr>
        <xdr:pic>
          <xdr:nvPicPr>
            <xdr:cNvPr id="15378" name="Picture 161"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379" name="Rectangle 162"/>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5380" name="Picture 163"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381" name="Picture 164"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editAs="oneCell">
    <xdr:from>
      <xdr:col>5</xdr:col>
      <xdr:colOff>419100</xdr:colOff>
      <xdr:row>0</xdr:row>
      <xdr:rowOff>28575</xdr:rowOff>
    </xdr:from>
    <xdr:to>
      <xdr:col>6</xdr:col>
      <xdr:colOff>1152525</xdr:colOff>
      <xdr:row>0</xdr:row>
      <xdr:rowOff>409575</xdr:rowOff>
    </xdr:to>
    <xdr:pic>
      <xdr:nvPicPr>
        <xdr:cNvPr id="15382" name="Picture 43" descr="white-logo"/>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657725"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14359"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3"/>
  <sheetViews>
    <sheetView showGridLines="0" workbookViewId="0">
      <selection activeCell="O30" sqref="O30"/>
    </sheetView>
  </sheetViews>
  <sheetFormatPr defaultRowHeight="12.75" x14ac:dyDescent="0.2"/>
  <cols>
    <col min="1" max="1" width="4.7109375" customWidth="1"/>
    <col min="2" max="2" width="15.7109375" style="2" customWidth="1"/>
    <col min="3" max="3" width="14.85546875" style="1" customWidth="1"/>
    <col min="4" max="4" width="12.7109375" customWidth="1"/>
    <col min="5" max="6" width="6" customWidth="1"/>
    <col min="7" max="7" width="14.85546875" customWidth="1"/>
    <col min="8" max="8" width="16.28515625" customWidth="1"/>
    <col min="9" max="9" width="17.85546875" customWidth="1"/>
    <col min="11" max="12" width="9.140625" style="36"/>
    <col min="13" max="18" width="11.7109375" style="36" customWidth="1"/>
    <col min="19" max="19" width="13.85546875" style="36" customWidth="1"/>
    <col min="20" max="24" width="9.140625" style="36"/>
  </cols>
  <sheetData>
    <row r="1" spans="1:24" s="9" customFormat="1" ht="35.1" customHeight="1" x14ac:dyDescent="0.2">
      <c r="A1" s="67" t="s">
        <v>17</v>
      </c>
      <c r="B1" s="67"/>
      <c r="C1" s="67"/>
      <c r="D1" s="67"/>
      <c r="E1" s="67"/>
      <c r="F1" s="67"/>
      <c r="G1" s="67"/>
      <c r="H1" s="67"/>
      <c r="I1" s="67"/>
      <c r="J1" s="8"/>
      <c r="K1" s="30"/>
      <c r="L1" s="30"/>
      <c r="M1" s="31"/>
      <c r="N1" s="31"/>
      <c r="O1" s="31"/>
      <c r="P1" s="31"/>
      <c r="Q1" s="31"/>
      <c r="R1" s="31"/>
      <c r="S1" s="31"/>
      <c r="T1" s="31"/>
      <c r="U1" s="31"/>
      <c r="V1" s="31"/>
      <c r="W1" s="31"/>
      <c r="X1" s="31"/>
    </row>
    <row r="2" spans="1:24" s="10" customFormat="1" ht="18" customHeight="1" x14ac:dyDescent="0.2">
      <c r="A2" s="97"/>
      <c r="B2" s="98"/>
      <c r="C2" s="98"/>
      <c r="D2" s="98"/>
      <c r="I2" s="56" t="str">
        <f ca="1">"© "&amp;YEAR(TODAY())&amp;" Spreadsheet123 LTD. All rights reserved"</f>
        <v>© 2014 Spreadsheet123 LTD. All rights reserved</v>
      </c>
      <c r="K2" s="32"/>
      <c r="L2" s="32"/>
      <c r="M2" s="32"/>
      <c r="N2" s="32"/>
      <c r="O2" s="32"/>
      <c r="P2" s="32"/>
      <c r="Q2" s="32"/>
      <c r="R2" s="32"/>
      <c r="S2" s="32"/>
      <c r="T2" s="32"/>
      <c r="U2" s="32"/>
      <c r="V2" s="32"/>
      <c r="W2" s="32"/>
      <c r="X2" s="32"/>
    </row>
    <row r="3" spans="1:24" s="10" customFormat="1" ht="18" customHeight="1" x14ac:dyDescent="0.2">
      <c r="B3" s="11"/>
      <c r="C3" s="12"/>
      <c r="K3" s="32"/>
      <c r="L3" s="32"/>
      <c r="M3" s="32"/>
      <c r="N3" s="32"/>
      <c r="O3" s="32"/>
      <c r="P3" s="32"/>
      <c r="Q3" s="32"/>
      <c r="R3" s="32"/>
      <c r="S3" s="32"/>
      <c r="T3" s="32"/>
      <c r="U3" s="32"/>
      <c r="V3" s="32"/>
      <c r="W3" s="32"/>
      <c r="X3" s="32"/>
    </row>
    <row r="4" spans="1:24" s="10" customFormat="1" ht="18" customHeight="1" x14ac:dyDescent="0.2">
      <c r="B4" s="11"/>
      <c r="C4" s="12"/>
      <c r="K4" s="32"/>
      <c r="L4" s="32"/>
      <c r="M4" s="32"/>
      <c r="N4" s="32"/>
      <c r="O4" s="32"/>
      <c r="P4" s="32"/>
      <c r="Q4" s="32"/>
      <c r="R4" s="32"/>
      <c r="S4" s="32"/>
      <c r="T4" s="32"/>
      <c r="U4" s="32"/>
      <c r="V4" s="32"/>
      <c r="W4" s="32"/>
      <c r="X4" s="32"/>
    </row>
    <row r="5" spans="1:24" s="10" customFormat="1" ht="21.95" customHeight="1" x14ac:dyDescent="0.2">
      <c r="A5" s="91" t="s">
        <v>19</v>
      </c>
      <c r="B5" s="91"/>
      <c r="C5" s="91"/>
      <c r="D5" s="91"/>
      <c r="E5" s="13"/>
      <c r="F5" s="91" t="s">
        <v>20</v>
      </c>
      <c r="G5" s="91"/>
      <c r="H5" s="91"/>
      <c r="I5" s="91"/>
      <c r="K5" s="32"/>
      <c r="L5" s="32"/>
      <c r="M5" s="32"/>
      <c r="N5" s="32"/>
      <c r="O5" s="32"/>
      <c r="P5" s="32"/>
      <c r="Q5" s="32"/>
      <c r="R5" s="32"/>
      <c r="S5" s="32"/>
      <c r="T5" s="32"/>
      <c r="U5" s="32"/>
      <c r="V5" s="32"/>
      <c r="W5" s="32"/>
      <c r="X5" s="32"/>
    </row>
    <row r="6" spans="1:24" s="10" customFormat="1" ht="6.95" customHeight="1" x14ac:dyDescent="0.2">
      <c r="A6" s="24"/>
      <c r="B6" s="24"/>
      <c r="C6" s="24"/>
      <c r="D6" s="24"/>
      <c r="E6" s="24"/>
      <c r="F6" s="15"/>
      <c r="G6" s="15"/>
      <c r="H6" s="15"/>
      <c r="I6" s="24"/>
      <c r="K6" s="32"/>
      <c r="L6" s="32"/>
      <c r="M6" s="32"/>
      <c r="N6" s="32"/>
      <c r="O6" s="32"/>
      <c r="P6" s="32"/>
      <c r="Q6" s="32"/>
      <c r="R6" s="32"/>
      <c r="S6" s="32"/>
      <c r="T6" s="32"/>
      <c r="U6" s="32"/>
      <c r="V6" s="32"/>
      <c r="W6" s="32"/>
      <c r="X6" s="32"/>
    </row>
    <row r="7" spans="1:24" s="10" customFormat="1" ht="18" customHeight="1" x14ac:dyDescent="0.2">
      <c r="A7" s="92" t="s">
        <v>0</v>
      </c>
      <c r="B7" s="92"/>
      <c r="C7" s="92"/>
      <c r="D7" s="27">
        <v>100000</v>
      </c>
      <c r="E7" s="14"/>
      <c r="F7" s="92" t="s">
        <v>5</v>
      </c>
      <c r="G7" s="92"/>
      <c r="H7" s="92"/>
      <c r="I7" s="37">
        <f>D8/D13</f>
        <v>1.6438356164383562E-4</v>
      </c>
      <c r="K7" s="32"/>
      <c r="L7" s="32"/>
      <c r="M7" s="32"/>
      <c r="N7" s="32"/>
      <c r="O7" s="32"/>
      <c r="P7" s="32"/>
      <c r="Q7" s="32"/>
      <c r="R7" s="32"/>
      <c r="S7" s="32"/>
      <c r="T7" s="32"/>
      <c r="U7" s="32"/>
      <c r="V7" s="32"/>
      <c r="W7" s="32"/>
      <c r="X7" s="32"/>
    </row>
    <row r="8" spans="1:24" s="10" customFormat="1" ht="18" customHeight="1" x14ac:dyDescent="0.2">
      <c r="A8" s="92" t="s">
        <v>1</v>
      </c>
      <c r="B8" s="92"/>
      <c r="C8" s="92"/>
      <c r="D8" s="40">
        <v>0.06</v>
      </c>
      <c r="E8" s="17"/>
      <c r="F8" s="92" t="s">
        <v>7</v>
      </c>
      <c r="G8" s="92"/>
      <c r="H8" s="92"/>
      <c r="I8" s="38">
        <f>MAX('Payment Amortization Schedule'!$A$7:A966)</f>
        <v>359</v>
      </c>
      <c r="K8" s="32"/>
      <c r="L8" s="32"/>
      <c r="M8" s="32"/>
      <c r="N8" s="32"/>
      <c r="O8" s="32"/>
      <c r="P8" s="32"/>
      <c r="Q8" s="32"/>
      <c r="R8" s="32"/>
      <c r="S8" s="32"/>
      <c r="T8" s="32"/>
      <c r="U8" s="32"/>
      <c r="V8" s="32"/>
      <c r="W8" s="32"/>
      <c r="X8" s="32"/>
    </row>
    <row r="9" spans="1:24" s="10" customFormat="1" ht="18" customHeight="1" x14ac:dyDescent="0.2">
      <c r="A9" s="92" t="s">
        <v>2</v>
      </c>
      <c r="B9" s="92"/>
      <c r="C9" s="92"/>
      <c r="D9" s="41">
        <v>30</v>
      </c>
      <c r="E9" s="15"/>
      <c r="F9" s="92" t="str">
        <f>"Estimated "&amp;D10&amp;" Payment"</f>
        <v>Estimated Monthly Payment</v>
      </c>
      <c r="G9" s="92"/>
      <c r="H9" s="92"/>
      <c r="I9" s="39">
        <f>IF(rounding,ROUND(-PMT((1+I7)^(365/per_year)-1,$D$9*per_year,$D$7),2),-PMT((1+I7)^(365/per_year)-1,$D$9*per_year,$D$7))</f>
        <v>600.48</v>
      </c>
      <c r="K9" s="33"/>
      <c r="L9" s="32"/>
      <c r="M9" s="32"/>
      <c r="N9" s="32"/>
      <c r="O9" s="32"/>
      <c r="P9" s="32"/>
      <c r="Q9" s="32"/>
      <c r="R9" s="32"/>
      <c r="S9" s="32"/>
      <c r="T9" s="32"/>
      <c r="U9" s="32"/>
      <c r="V9" s="32"/>
      <c r="W9" s="32"/>
      <c r="X9" s="32"/>
    </row>
    <row r="10" spans="1:24" s="10" customFormat="1" ht="18" customHeight="1" x14ac:dyDescent="0.2">
      <c r="A10" s="92" t="s">
        <v>4</v>
      </c>
      <c r="B10" s="92"/>
      <c r="C10" s="92"/>
      <c r="D10" s="81" t="s">
        <v>22</v>
      </c>
      <c r="E10" s="18"/>
      <c r="F10" s="92" t="s">
        <v>8</v>
      </c>
      <c r="G10" s="92"/>
      <c r="H10" s="92"/>
      <c r="I10" s="39">
        <f>SUM('Payment Amortization Schedule'!$C$7:C966)</f>
        <v>215453.75000000166</v>
      </c>
      <c r="K10" s="32"/>
      <c r="L10" s="32"/>
      <c r="M10" s="32"/>
      <c r="N10" s="32"/>
      <c r="O10" s="32"/>
      <c r="P10" s="32"/>
      <c r="Q10" s="32"/>
      <c r="R10" s="32"/>
      <c r="S10" s="32"/>
      <c r="T10" s="32"/>
      <c r="U10" s="32"/>
      <c r="V10" s="32"/>
      <c r="W10" s="32"/>
      <c r="X10" s="32"/>
    </row>
    <row r="11" spans="1:24" s="10" customFormat="1" ht="18" customHeight="1" x14ac:dyDescent="0.2">
      <c r="A11" s="92" t="s">
        <v>3</v>
      </c>
      <c r="B11" s="92"/>
      <c r="C11" s="92"/>
      <c r="D11" s="87">
        <v>41258</v>
      </c>
      <c r="E11" s="19"/>
      <c r="F11" s="92" t="s">
        <v>9</v>
      </c>
      <c r="G11" s="92"/>
      <c r="H11" s="92"/>
      <c r="I11" s="39">
        <f>SUM('Payment Amortization Schedule'!$D$7:D966)</f>
        <v>115453.75000000009</v>
      </c>
      <c r="K11" s="32"/>
      <c r="L11" s="32"/>
      <c r="M11" s="32"/>
      <c r="N11" s="32"/>
      <c r="O11" s="32"/>
      <c r="P11" s="32"/>
      <c r="Q11" s="32"/>
      <c r="R11" s="32"/>
      <c r="S11" s="32"/>
      <c r="T11" s="32"/>
      <c r="U11" s="32"/>
      <c r="V11" s="32"/>
      <c r="W11" s="32"/>
      <c r="X11" s="32"/>
    </row>
    <row r="12" spans="1:24" s="10" customFormat="1" ht="18" customHeight="1" x14ac:dyDescent="0.2">
      <c r="A12" s="92" t="s">
        <v>72</v>
      </c>
      <c r="B12" s="92"/>
      <c r="C12" s="92"/>
      <c r="D12" s="87">
        <v>41288</v>
      </c>
      <c r="E12" s="19"/>
      <c r="F12" s="92" t="s">
        <v>75</v>
      </c>
      <c r="G12" s="92"/>
      <c r="H12" s="92"/>
      <c r="I12" s="85">
        <f>MAX('Payment Amortization Schedule'!B7:B966)</f>
        <v>52184</v>
      </c>
      <c r="K12" s="32"/>
      <c r="L12" s="32"/>
      <c r="M12" s="32"/>
      <c r="N12" s="32"/>
      <c r="O12" s="32"/>
      <c r="P12" s="32"/>
      <c r="Q12" s="32"/>
      <c r="R12" s="32"/>
      <c r="S12" s="32"/>
      <c r="T12" s="32"/>
      <c r="U12" s="32"/>
      <c r="V12" s="32"/>
      <c r="W12" s="32"/>
      <c r="X12" s="32"/>
    </row>
    <row r="13" spans="1:24" s="10" customFormat="1" ht="18" customHeight="1" x14ac:dyDescent="0.2">
      <c r="A13" s="92" t="s">
        <v>18</v>
      </c>
      <c r="B13" s="92"/>
      <c r="C13" s="92"/>
      <c r="D13" s="41">
        <v>365</v>
      </c>
      <c r="E13" s="15"/>
      <c r="F13" s="15"/>
      <c r="G13" s="15"/>
      <c r="H13" s="15"/>
      <c r="I13" s="15"/>
      <c r="K13" s="32"/>
      <c r="L13" s="32"/>
      <c r="M13" s="32"/>
      <c r="N13" s="32"/>
      <c r="O13" s="32"/>
      <c r="P13" s="32"/>
      <c r="Q13" s="32"/>
      <c r="R13" s="32"/>
      <c r="S13" s="32"/>
      <c r="T13" s="32"/>
      <c r="U13" s="32"/>
      <c r="V13" s="32"/>
      <c r="W13" s="32"/>
      <c r="X13" s="32"/>
    </row>
    <row r="14" spans="1:24" s="10" customFormat="1" ht="6.95" customHeight="1" x14ac:dyDescent="0.2">
      <c r="A14" s="15"/>
      <c r="B14" s="15"/>
      <c r="C14" s="20"/>
      <c r="D14" s="15"/>
      <c r="E14" s="15"/>
      <c r="F14" s="15"/>
      <c r="G14" s="15"/>
      <c r="H14" s="15"/>
      <c r="I14" s="21" t="b">
        <v>1</v>
      </c>
      <c r="K14" s="32"/>
      <c r="L14" s="32"/>
      <c r="M14" s="32"/>
      <c r="N14" s="32"/>
      <c r="O14" s="32"/>
      <c r="P14" s="32"/>
      <c r="Q14" s="32"/>
      <c r="R14" s="32"/>
      <c r="S14" s="32"/>
      <c r="T14" s="32"/>
      <c r="U14" s="32"/>
      <c r="V14" s="32"/>
      <c r="W14" s="32"/>
      <c r="X14" s="32"/>
    </row>
    <row r="15" spans="1:24" s="10" customFormat="1" ht="6.95" customHeight="1" x14ac:dyDescent="0.2">
      <c r="C15" s="12"/>
      <c r="K15" s="32"/>
      <c r="L15" s="32"/>
      <c r="M15" s="32"/>
      <c r="N15" s="32"/>
      <c r="O15" s="32"/>
      <c r="P15" s="32"/>
      <c r="Q15" s="32"/>
      <c r="R15" s="32"/>
      <c r="S15" s="32"/>
      <c r="T15" s="32"/>
      <c r="U15" s="32"/>
      <c r="V15" s="32"/>
      <c r="W15" s="32"/>
      <c r="X15" s="32"/>
    </row>
    <row r="16" spans="1:24" s="10" customFormat="1" ht="21.95" customHeight="1" x14ac:dyDescent="0.2">
      <c r="A16" s="91" t="s">
        <v>21</v>
      </c>
      <c r="B16" s="91"/>
      <c r="C16" s="91"/>
      <c r="D16" s="91"/>
      <c r="E16" s="13"/>
      <c r="F16" s="22"/>
      <c r="G16" s="22"/>
      <c r="H16" s="22"/>
      <c r="I16" s="22"/>
      <c r="K16" s="32"/>
      <c r="L16" s="32"/>
      <c r="M16" s="32"/>
      <c r="N16" s="32"/>
      <c r="O16" s="32"/>
      <c r="P16" s="32"/>
      <c r="Q16" s="32"/>
      <c r="R16" s="32"/>
      <c r="S16" s="32"/>
      <c r="T16" s="32"/>
      <c r="U16" s="32"/>
      <c r="V16" s="32"/>
      <c r="W16" s="32"/>
      <c r="X16" s="32"/>
    </row>
    <row r="17" spans="1:24" s="10" customFormat="1" ht="6.95" customHeight="1" x14ac:dyDescent="0.2">
      <c r="A17" s="24"/>
      <c r="B17" s="24"/>
      <c r="C17" s="24"/>
      <c r="D17" s="24"/>
      <c r="E17" s="24"/>
      <c r="F17" s="15"/>
      <c r="G17" s="15"/>
      <c r="H17" s="15"/>
      <c r="I17" s="15"/>
      <c r="K17" s="32"/>
      <c r="L17" s="32"/>
      <c r="M17" s="32"/>
      <c r="N17" s="32"/>
      <c r="O17" s="32"/>
      <c r="P17" s="32"/>
      <c r="Q17" s="32"/>
      <c r="R17" s="32"/>
      <c r="S17" s="32"/>
      <c r="T17" s="32"/>
      <c r="U17" s="32"/>
      <c r="V17" s="32"/>
      <c r="W17" s="32"/>
      <c r="X17" s="32"/>
    </row>
    <row r="18" spans="1:24" s="10" customFormat="1" ht="18" customHeight="1" x14ac:dyDescent="0.2">
      <c r="A18" s="92" t="str">
        <f>"Make Different "&amp;D10&amp;" Payment"</f>
        <v>Make Different Monthly Payment</v>
      </c>
      <c r="B18" s="92"/>
      <c r="C18" s="92"/>
      <c r="D18" s="26"/>
      <c r="E18" s="101" t="s">
        <v>26</v>
      </c>
      <c r="F18" s="102"/>
      <c r="G18" s="102"/>
      <c r="H18" s="102"/>
      <c r="I18" s="102"/>
      <c r="K18" s="32"/>
      <c r="L18" s="32"/>
      <c r="M18" s="32"/>
      <c r="N18" s="32"/>
      <c r="O18" s="32"/>
      <c r="P18" s="32"/>
      <c r="Q18" s="32"/>
      <c r="R18" s="32"/>
      <c r="S18" s="32"/>
      <c r="T18" s="32"/>
      <c r="U18" s="32"/>
      <c r="V18" s="32"/>
      <c r="W18" s="32"/>
      <c r="X18" s="32"/>
    </row>
    <row r="19" spans="1:24" s="10" customFormat="1" ht="6.95" customHeight="1" x14ac:dyDescent="0.2">
      <c r="A19" s="16"/>
      <c r="B19" s="16"/>
      <c r="C19" s="16"/>
      <c r="D19" s="52"/>
      <c r="E19" s="51"/>
      <c r="F19" s="50"/>
      <c r="G19" s="50"/>
      <c r="H19" s="50"/>
      <c r="I19" s="50"/>
      <c r="K19" s="32"/>
      <c r="L19" s="32"/>
      <c r="M19" s="32"/>
      <c r="N19" s="32"/>
      <c r="O19" s="32"/>
      <c r="P19" s="32"/>
      <c r="Q19" s="32"/>
      <c r="R19" s="32"/>
      <c r="S19" s="32"/>
      <c r="T19" s="32"/>
      <c r="U19" s="32"/>
      <c r="V19" s="32"/>
      <c r="W19" s="32"/>
      <c r="X19" s="32"/>
    </row>
    <row r="20" spans="1:24" s="10" customFormat="1" ht="18" customHeight="1" x14ac:dyDescent="0.2">
      <c r="A20" s="92" t="s">
        <v>14</v>
      </c>
      <c r="B20" s="92"/>
      <c r="C20" s="92"/>
      <c r="D20" s="27"/>
      <c r="E20" s="15"/>
      <c r="F20" s="15"/>
      <c r="G20" s="100" t="str">
        <f>IF(I8=D20,"Baloon Payment","")</f>
        <v/>
      </c>
      <c r="H20" s="100"/>
      <c r="I20" s="103" t="str">
        <f>IF(I8=D20,INDEX(#REF!,MATCH(D20,#REF!,1),3),"")</f>
        <v/>
      </c>
      <c r="K20" s="32"/>
      <c r="L20" s="32"/>
      <c r="M20" s="32"/>
      <c r="N20" s="32"/>
      <c r="O20" s="32"/>
      <c r="P20" s="32"/>
      <c r="Q20" s="32"/>
      <c r="R20" s="32"/>
      <c r="S20" s="32"/>
      <c r="T20" s="32"/>
      <c r="U20" s="32"/>
      <c r="V20" s="32"/>
      <c r="W20" s="32"/>
      <c r="X20" s="32"/>
    </row>
    <row r="21" spans="1:24" s="10" customFormat="1" ht="6.95" customHeight="1" x14ac:dyDescent="0.2">
      <c r="A21" s="15"/>
      <c r="B21" s="15"/>
      <c r="C21" s="15"/>
      <c r="D21" s="15"/>
      <c r="E21" s="20"/>
      <c r="F21" s="15"/>
      <c r="G21" s="100"/>
      <c r="H21" s="100"/>
      <c r="I21" s="103"/>
      <c r="K21" s="32"/>
      <c r="L21" s="32"/>
      <c r="M21" s="32"/>
      <c r="N21" s="32"/>
      <c r="O21" s="32"/>
      <c r="P21" s="32"/>
      <c r="Q21" s="32"/>
      <c r="R21" s="32"/>
      <c r="S21" s="32"/>
      <c r="T21" s="32"/>
      <c r="U21" s="32"/>
      <c r="V21" s="32"/>
      <c r="W21" s="32"/>
      <c r="X21" s="32"/>
    </row>
    <row r="22" spans="1:24" s="10" customFormat="1" ht="18" customHeight="1" x14ac:dyDescent="0.2">
      <c r="A22" s="92" t="s">
        <v>69</v>
      </c>
      <c r="B22" s="92"/>
      <c r="C22" s="93"/>
      <c r="D22" s="29">
        <v>200</v>
      </c>
      <c r="E22" s="83" t="s">
        <v>73</v>
      </c>
      <c r="F22" s="82"/>
      <c r="G22" s="82"/>
      <c r="H22" s="15"/>
      <c r="I22" s="15"/>
      <c r="K22" s="32"/>
      <c r="M22" s="32"/>
      <c r="N22" s="32"/>
      <c r="O22" s="32"/>
      <c r="P22" s="32"/>
      <c r="Q22" s="32"/>
      <c r="R22" s="32"/>
      <c r="S22" s="32"/>
      <c r="T22" s="32"/>
      <c r="U22" s="32"/>
      <c r="V22" s="32"/>
      <c r="W22" s="32"/>
      <c r="X22" s="32"/>
    </row>
    <row r="23" spans="1:24" s="10" customFormat="1" ht="18" customHeight="1" x14ac:dyDescent="0.2">
      <c r="A23" s="94" t="s">
        <v>74</v>
      </c>
      <c r="B23" s="94"/>
      <c r="C23" s="95"/>
      <c r="D23" s="28">
        <v>2</v>
      </c>
      <c r="E23" s="23" t="b">
        <v>0</v>
      </c>
      <c r="F23" s="15"/>
      <c r="G23" s="15"/>
      <c r="H23" s="15"/>
      <c r="I23" s="15"/>
      <c r="K23" s="32"/>
      <c r="L23" s="32"/>
      <c r="M23" s="32"/>
      <c r="N23" s="32"/>
      <c r="O23" s="32"/>
      <c r="P23" s="32"/>
      <c r="Q23" s="32"/>
      <c r="R23" s="32"/>
      <c r="S23" s="32"/>
      <c r="T23" s="32"/>
      <c r="U23" s="32"/>
      <c r="V23" s="32"/>
      <c r="W23" s="32"/>
      <c r="X23" s="32"/>
    </row>
    <row r="24" spans="1:24" s="10" customFormat="1" ht="6.95" customHeight="1" x14ac:dyDescent="0.2">
      <c r="A24" s="53"/>
      <c r="B24" s="53"/>
      <c r="C24" s="53"/>
      <c r="D24" s="55"/>
      <c r="E24" s="15"/>
      <c r="F24" s="54"/>
      <c r="G24" s="54"/>
      <c r="H24" s="54"/>
      <c r="I24" s="54"/>
      <c r="K24" s="32"/>
      <c r="L24" s="32"/>
      <c r="M24" s="32"/>
      <c r="N24" s="32"/>
      <c r="O24" s="32"/>
      <c r="P24" s="32"/>
      <c r="Q24" s="32"/>
      <c r="R24" s="32"/>
      <c r="S24" s="32"/>
      <c r="T24" s="32"/>
      <c r="U24" s="32"/>
      <c r="V24" s="32"/>
      <c r="W24" s="32"/>
      <c r="X24" s="32"/>
    </row>
    <row r="25" spans="1:24" s="10" customFormat="1" ht="18" customHeight="1" x14ac:dyDescent="0.2">
      <c r="A25" s="53"/>
      <c r="B25" s="99" t="str">
        <f>IF(AND(D18&lt;IF(rounding,ROUND(('Payment Amortization Schedule'!B7-'Payment Amortization Schedule'!B6)*('Payment Amortization Schedule'!G6*rate),2),('Payment Amortization Schedule'!B7-'Payment Amortization Schedule'!B6)*('Payment Amortization Schedule'!G6*rate)),INDEX('Payment Amortization Schedule'!A7:H964,MAX('Payment Amortization Schedule'!A7:A964),COLUMN('Payment Amortization Schedule'!G7)-COLUMN('Payment Amortization Schedule'!A7))&gt;0.004),"WARNING! Negative Amortization","")</f>
        <v/>
      </c>
      <c r="C25" s="99"/>
      <c r="D25" s="99"/>
      <c r="E25" s="99"/>
      <c r="F25" s="99"/>
      <c r="G25" s="99"/>
      <c r="H25" s="99"/>
      <c r="I25" s="54"/>
      <c r="K25" s="32"/>
      <c r="L25" s="32"/>
      <c r="M25" s="32"/>
      <c r="N25" s="32"/>
      <c r="O25" s="32"/>
      <c r="P25" s="32"/>
      <c r="Q25" s="32"/>
      <c r="R25" s="32"/>
      <c r="S25" s="32"/>
      <c r="T25" s="32"/>
      <c r="U25" s="32"/>
      <c r="V25" s="32"/>
      <c r="W25" s="32"/>
      <c r="X25" s="32"/>
    </row>
    <row r="26" spans="1:24" s="10" customFormat="1" ht="18" customHeight="1" x14ac:dyDescent="0.2">
      <c r="A26" s="53"/>
      <c r="B26" s="96" t="str">
        <f>IF(INDEX('Payment Amortization Schedule'!A7:H966,MAX('Payment Amortization Schedule'!A7:A966),-(COLUMN('Payment Amortization Schedule'!A7)-COLUMN('Payment Amortization Schedule'!H7)))&gt;0.004,"WARNING! Amortization Schedules are limited to "&amp;MAX('Payment Amortization Schedule'!A7:A966)&amp;" payments.","")</f>
        <v/>
      </c>
      <c r="C26" s="96"/>
      <c r="D26" s="96"/>
      <c r="E26" s="96"/>
      <c r="F26" s="96"/>
      <c r="G26" s="96"/>
      <c r="H26" s="96"/>
      <c r="I26" s="54"/>
      <c r="K26" s="32"/>
      <c r="L26" s="32"/>
      <c r="M26" s="32"/>
      <c r="N26" s="32"/>
      <c r="O26" s="32"/>
      <c r="P26" s="32"/>
      <c r="Q26" s="32"/>
      <c r="R26" s="32"/>
      <c r="S26" s="32"/>
      <c r="T26" s="32"/>
      <c r="U26" s="32"/>
      <c r="V26" s="32"/>
      <c r="W26" s="32"/>
      <c r="X26" s="32"/>
    </row>
    <row r="27" spans="1:24" s="10" customFormat="1" ht="6.95" customHeight="1" x14ac:dyDescent="0.2">
      <c r="A27" s="15"/>
      <c r="B27" s="15"/>
      <c r="C27" s="15"/>
      <c r="D27" s="15"/>
      <c r="E27" s="15"/>
      <c r="F27" s="15"/>
      <c r="G27" s="15"/>
      <c r="H27" s="15"/>
      <c r="I27" s="15"/>
      <c r="K27" s="32"/>
      <c r="L27" s="32"/>
      <c r="M27" s="32"/>
      <c r="N27" s="32"/>
      <c r="O27" s="32"/>
      <c r="P27" s="32"/>
      <c r="Q27" s="32"/>
      <c r="R27" s="32"/>
      <c r="S27" s="32"/>
      <c r="T27" s="32"/>
      <c r="U27" s="32"/>
      <c r="V27" s="32"/>
      <c r="W27" s="32"/>
      <c r="X27" s="32"/>
    </row>
    <row r="28" spans="1:24" ht="6.95" customHeight="1" x14ac:dyDescent="0.2">
      <c r="A28" s="3"/>
      <c r="B28" s="3"/>
      <c r="C28" s="3"/>
      <c r="D28" s="3"/>
      <c r="E28" s="3"/>
      <c r="F28" s="3"/>
      <c r="G28" s="3"/>
      <c r="H28" s="3"/>
      <c r="I28" s="3"/>
      <c r="K28" s="34"/>
      <c r="L28" s="34"/>
      <c r="M28" s="34"/>
      <c r="N28" s="34"/>
      <c r="O28" s="34"/>
      <c r="P28" s="34"/>
      <c r="Q28" s="34"/>
      <c r="R28" s="34"/>
      <c r="S28" s="34"/>
      <c r="T28" s="34"/>
      <c r="U28" s="34"/>
      <c r="V28" s="34"/>
      <c r="W28" s="34"/>
      <c r="X28" s="34"/>
    </row>
    <row r="29" spans="1:24" s="3" customFormat="1" ht="21.95" customHeight="1" x14ac:dyDescent="0.2">
      <c r="A29" s="91" t="s">
        <v>76</v>
      </c>
      <c r="B29" s="91"/>
      <c r="C29" s="91"/>
      <c r="D29" s="91"/>
      <c r="E29" s="13"/>
      <c r="F29" s="22"/>
      <c r="G29" s="22"/>
      <c r="H29" s="22"/>
      <c r="I29" s="22"/>
      <c r="K29" s="86"/>
      <c r="L29" s="86"/>
      <c r="M29" s="86"/>
      <c r="N29" s="86"/>
      <c r="O29" s="86"/>
      <c r="P29" s="86"/>
      <c r="Q29" s="86"/>
      <c r="R29" s="86"/>
      <c r="S29" s="86"/>
      <c r="T29" s="86"/>
      <c r="U29" s="86"/>
      <c r="V29" s="86"/>
      <c r="W29" s="86"/>
      <c r="X29" s="86"/>
    </row>
    <row r="30" spans="1:24" s="3" customFormat="1" ht="18" customHeight="1" x14ac:dyDescent="0.2">
      <c r="A30" s="84"/>
      <c r="B30" s="84"/>
      <c r="C30" s="84"/>
      <c r="D30" s="84"/>
      <c r="E30" s="84"/>
      <c r="F30" s="84"/>
      <c r="G30" s="84"/>
      <c r="H30" s="84"/>
      <c r="I30" s="84"/>
      <c r="K30" s="86"/>
      <c r="L30" s="86"/>
      <c r="M30" s="86"/>
      <c r="N30" s="86"/>
      <c r="O30" s="86"/>
      <c r="P30" s="86"/>
      <c r="Q30" s="86"/>
      <c r="R30" s="86"/>
      <c r="S30" s="86"/>
      <c r="T30" s="86"/>
      <c r="U30" s="86"/>
      <c r="V30" s="86"/>
      <c r="W30" s="86"/>
      <c r="X30" s="86"/>
    </row>
    <row r="31" spans="1:24" s="3" customFormat="1" ht="18" customHeight="1" x14ac:dyDescent="0.2">
      <c r="A31" s="84"/>
      <c r="B31" s="84"/>
      <c r="C31" s="84"/>
      <c r="D31" s="84"/>
      <c r="E31" s="84"/>
      <c r="F31" s="84"/>
      <c r="G31" s="84"/>
      <c r="H31" s="84"/>
      <c r="I31" s="84"/>
      <c r="K31" s="86"/>
      <c r="L31" s="86"/>
      <c r="M31" s="86"/>
      <c r="N31" s="86"/>
      <c r="O31" s="86"/>
      <c r="P31" s="86"/>
      <c r="Q31" s="86"/>
      <c r="R31" s="86"/>
      <c r="S31" s="86"/>
      <c r="T31" s="86"/>
      <c r="U31" s="86"/>
      <c r="V31" s="86"/>
      <c r="W31" s="86"/>
      <c r="X31" s="86"/>
    </row>
    <row r="32" spans="1:24" s="3" customFormat="1" ht="18" customHeight="1" x14ac:dyDescent="0.2">
      <c r="A32" s="84"/>
      <c r="B32" s="84"/>
      <c r="C32" s="84"/>
      <c r="D32" s="84"/>
      <c r="E32" s="84"/>
      <c r="F32" s="84"/>
      <c r="G32" s="84"/>
      <c r="H32" s="84"/>
      <c r="I32" s="84"/>
      <c r="K32" s="86"/>
      <c r="L32" s="86"/>
      <c r="M32" s="86"/>
      <c r="N32" s="86"/>
      <c r="O32" s="86"/>
      <c r="P32" s="86"/>
      <c r="Q32" s="86"/>
      <c r="R32" s="86"/>
      <c r="S32" s="86"/>
      <c r="T32" s="86"/>
      <c r="U32" s="86"/>
      <c r="V32" s="86"/>
      <c r="W32" s="86"/>
      <c r="X32" s="86"/>
    </row>
    <row r="33" spans="1:24" s="3" customFormat="1" ht="18" customHeight="1" x14ac:dyDescent="0.2">
      <c r="A33" s="84"/>
      <c r="B33" s="84"/>
      <c r="C33" s="84"/>
      <c r="D33" s="84"/>
      <c r="E33" s="84"/>
      <c r="F33" s="84"/>
      <c r="G33" s="84"/>
      <c r="H33" s="84"/>
      <c r="I33" s="84"/>
      <c r="K33" s="86"/>
      <c r="L33" s="86"/>
      <c r="M33" s="86"/>
      <c r="N33" s="86"/>
      <c r="O33" s="86"/>
      <c r="P33" s="86"/>
      <c r="Q33" s="86"/>
      <c r="R33" s="86"/>
      <c r="S33" s="86"/>
      <c r="T33" s="86"/>
      <c r="U33" s="86"/>
      <c r="V33" s="86"/>
      <c r="W33" s="86"/>
      <c r="X33" s="86"/>
    </row>
    <row r="34" spans="1:24" s="3" customFormat="1" ht="18" customHeight="1" x14ac:dyDescent="0.2">
      <c r="A34" s="84"/>
      <c r="B34" s="84"/>
      <c r="C34" s="84"/>
      <c r="D34" s="84"/>
      <c r="E34" s="84"/>
      <c r="F34" s="84"/>
      <c r="G34" s="84"/>
      <c r="H34" s="84"/>
      <c r="I34" s="84"/>
      <c r="K34" s="86"/>
      <c r="L34" s="86"/>
      <c r="M34" s="86"/>
      <c r="N34" s="86"/>
      <c r="O34" s="86"/>
      <c r="P34" s="86"/>
      <c r="Q34" s="86"/>
      <c r="R34" s="86"/>
      <c r="S34" s="86"/>
      <c r="T34" s="86"/>
      <c r="U34" s="86"/>
      <c r="V34" s="86"/>
      <c r="W34" s="86"/>
      <c r="X34" s="86"/>
    </row>
    <row r="35" spans="1:24" s="3" customFormat="1" ht="18" customHeight="1" x14ac:dyDescent="0.2">
      <c r="A35" s="84"/>
      <c r="B35" s="84"/>
      <c r="C35" s="84"/>
      <c r="D35" s="84"/>
      <c r="E35" s="84"/>
      <c r="F35" s="84"/>
      <c r="G35" s="84"/>
      <c r="H35" s="84"/>
      <c r="I35" s="84"/>
      <c r="K35" s="86"/>
      <c r="L35" s="86"/>
      <c r="M35" s="86"/>
      <c r="N35" s="86"/>
      <c r="O35" s="86"/>
      <c r="P35" s="86"/>
      <c r="Q35" s="86"/>
      <c r="R35" s="86"/>
      <c r="S35" s="86"/>
      <c r="T35" s="86"/>
      <c r="U35" s="86"/>
      <c r="V35" s="86"/>
      <c r="W35" s="86"/>
      <c r="X35" s="86"/>
    </row>
    <row r="36" spans="1:24" s="3" customFormat="1" ht="18" customHeight="1" x14ac:dyDescent="0.2">
      <c r="A36" s="84"/>
      <c r="B36" s="84"/>
      <c r="C36" s="84"/>
      <c r="D36" s="84"/>
      <c r="E36" s="84"/>
      <c r="F36" s="84"/>
      <c r="G36" s="84"/>
      <c r="H36" s="84"/>
      <c r="I36" s="84"/>
      <c r="K36" s="86"/>
      <c r="L36" s="86"/>
      <c r="M36" s="86"/>
      <c r="N36" s="86"/>
      <c r="O36" s="86"/>
      <c r="P36" s="86"/>
      <c r="Q36" s="86"/>
      <c r="R36" s="86"/>
      <c r="S36" s="86"/>
      <c r="T36" s="86"/>
      <c r="U36" s="86"/>
      <c r="V36" s="86"/>
      <c r="W36" s="86"/>
      <c r="X36" s="86"/>
    </row>
    <row r="37" spans="1:24" s="3" customFormat="1" ht="18" customHeight="1" x14ac:dyDescent="0.2">
      <c r="A37" s="84"/>
      <c r="B37" s="84"/>
      <c r="C37" s="84"/>
      <c r="D37" s="84"/>
      <c r="E37" s="84"/>
      <c r="F37" s="84"/>
      <c r="G37" s="84"/>
      <c r="H37" s="84"/>
      <c r="I37" s="84"/>
      <c r="K37" s="86"/>
      <c r="L37" s="86"/>
      <c r="M37" s="86"/>
      <c r="N37" s="86"/>
      <c r="O37" s="86"/>
      <c r="P37" s="86"/>
      <c r="Q37" s="86"/>
      <c r="R37" s="86"/>
      <c r="S37" s="86"/>
      <c r="T37" s="86"/>
      <c r="U37" s="86"/>
      <c r="V37" s="86"/>
      <c r="W37" s="86"/>
      <c r="X37" s="86"/>
    </row>
    <row r="38" spans="1:24" ht="18" customHeight="1" x14ac:dyDescent="0.2">
      <c r="A38" s="84"/>
      <c r="B38" s="84"/>
      <c r="C38" s="84"/>
      <c r="D38" s="84"/>
      <c r="E38" s="84"/>
      <c r="F38" s="84"/>
      <c r="G38" s="84"/>
      <c r="H38" s="84"/>
      <c r="I38" s="84"/>
      <c r="K38" s="34"/>
      <c r="L38" s="34"/>
      <c r="M38" s="34"/>
      <c r="N38" s="34"/>
      <c r="O38" s="34"/>
      <c r="P38" s="34"/>
      <c r="Q38" s="34"/>
      <c r="R38" s="34"/>
      <c r="S38" s="34"/>
      <c r="T38" s="34"/>
      <c r="U38" s="34"/>
      <c r="V38" s="34"/>
      <c r="W38" s="34"/>
      <c r="X38" s="34"/>
    </row>
    <row r="39" spans="1:24" ht="18" customHeight="1" x14ac:dyDescent="0.2">
      <c r="A39" s="84"/>
      <c r="B39" s="84"/>
      <c r="C39" s="84"/>
      <c r="D39" s="84"/>
      <c r="E39" s="84"/>
      <c r="F39" s="84"/>
      <c r="G39" s="84"/>
      <c r="H39" s="84"/>
      <c r="I39" s="84"/>
      <c r="K39" s="34"/>
      <c r="L39" s="34"/>
      <c r="M39" s="34"/>
      <c r="N39" s="34"/>
      <c r="O39" s="34"/>
      <c r="P39" s="34"/>
      <c r="Q39" s="34"/>
      <c r="R39" s="34"/>
      <c r="S39" s="34"/>
      <c r="T39" s="34"/>
      <c r="U39" s="34"/>
      <c r="V39" s="34"/>
      <c r="W39" s="34"/>
      <c r="X39" s="34"/>
    </row>
    <row r="40" spans="1:24" ht="18" customHeight="1" x14ac:dyDescent="0.2">
      <c r="A40" s="84"/>
      <c r="B40" s="84"/>
      <c r="C40" s="84"/>
      <c r="D40" s="84"/>
      <c r="E40" s="84"/>
      <c r="F40" s="84"/>
      <c r="G40" s="84"/>
      <c r="H40" s="84"/>
      <c r="I40" s="84"/>
      <c r="K40" s="34"/>
      <c r="L40" s="34"/>
      <c r="M40" s="34"/>
      <c r="N40" s="34"/>
      <c r="O40" s="34"/>
      <c r="P40" s="34"/>
      <c r="Q40" s="34"/>
      <c r="R40" s="34"/>
      <c r="S40" s="34"/>
      <c r="T40" s="34"/>
      <c r="U40" s="34"/>
      <c r="V40" s="34"/>
      <c r="W40" s="34"/>
      <c r="X40" s="34"/>
    </row>
    <row r="41" spans="1:24" ht="18" customHeight="1" x14ac:dyDescent="0.2">
      <c r="A41" s="84"/>
      <c r="B41" s="84"/>
      <c r="C41" s="84"/>
      <c r="D41" s="84"/>
      <c r="E41" s="84"/>
      <c r="F41" s="84"/>
      <c r="G41" s="84"/>
      <c r="H41" s="84"/>
      <c r="I41" s="84"/>
      <c r="K41" s="34"/>
      <c r="L41" s="34"/>
      <c r="M41" s="34"/>
      <c r="N41" s="34"/>
      <c r="O41" s="34"/>
      <c r="P41" s="34"/>
      <c r="Q41" s="34"/>
      <c r="R41" s="34"/>
      <c r="S41" s="34"/>
      <c r="T41" s="34"/>
      <c r="U41" s="34"/>
      <c r="V41" s="34"/>
      <c r="W41" s="34"/>
      <c r="X41" s="34"/>
    </row>
    <row r="42" spans="1:24" ht="18" customHeight="1" x14ac:dyDescent="0.2">
      <c r="A42" s="84"/>
      <c r="B42" s="84"/>
      <c r="C42" s="84"/>
      <c r="D42" s="84"/>
      <c r="E42" s="84"/>
      <c r="F42" s="84"/>
      <c r="G42" s="84"/>
      <c r="H42" s="84"/>
      <c r="I42" s="84"/>
      <c r="K42" s="34"/>
      <c r="L42" s="34"/>
      <c r="M42" s="34"/>
      <c r="N42" s="34"/>
      <c r="O42" s="34"/>
      <c r="P42" s="34"/>
      <c r="Q42" s="34"/>
      <c r="R42" s="34"/>
      <c r="S42" s="34"/>
      <c r="T42" s="34"/>
      <c r="U42" s="34"/>
      <c r="V42" s="34"/>
      <c r="W42" s="34"/>
      <c r="X42" s="34"/>
    </row>
    <row r="43" spans="1:24" ht="18" customHeight="1" x14ac:dyDescent="0.2">
      <c r="A43" s="84"/>
      <c r="B43" s="84"/>
      <c r="C43" s="84"/>
      <c r="D43" s="84"/>
      <c r="E43" s="84"/>
      <c r="F43" s="84"/>
      <c r="G43" s="84"/>
      <c r="H43" s="84"/>
      <c r="I43" s="84"/>
      <c r="K43" s="34"/>
      <c r="L43" s="34"/>
      <c r="M43" s="34"/>
      <c r="N43" s="34"/>
      <c r="O43" s="34"/>
      <c r="P43" s="34"/>
      <c r="Q43" s="34"/>
      <c r="R43" s="34"/>
      <c r="S43" s="34"/>
      <c r="T43" s="34"/>
      <c r="U43" s="34"/>
      <c r="V43" s="34"/>
      <c r="W43" s="34"/>
      <c r="X43" s="34"/>
    </row>
    <row r="44" spans="1:24" ht="18" customHeight="1" x14ac:dyDescent="0.2">
      <c r="A44" s="84"/>
      <c r="B44" s="84"/>
      <c r="C44" s="84"/>
      <c r="D44" s="84"/>
      <c r="E44" s="84"/>
      <c r="F44" s="84"/>
      <c r="G44" s="84"/>
      <c r="H44" s="84"/>
      <c r="I44" s="84"/>
      <c r="K44" s="34"/>
      <c r="L44" s="34"/>
      <c r="M44" s="34"/>
      <c r="N44" s="34"/>
      <c r="O44" s="34"/>
      <c r="P44" s="34"/>
      <c r="Q44" s="34"/>
      <c r="R44" s="34"/>
      <c r="S44" s="34"/>
      <c r="T44" s="34"/>
      <c r="U44" s="34"/>
      <c r="V44" s="34"/>
      <c r="W44" s="34"/>
      <c r="X44" s="34"/>
    </row>
    <row r="45" spans="1:24" ht="18" customHeight="1" x14ac:dyDescent="0.2">
      <c r="A45" s="84"/>
      <c r="B45" s="84"/>
      <c r="C45" s="84"/>
      <c r="D45" s="84"/>
      <c r="E45" s="84"/>
      <c r="F45" s="84"/>
      <c r="G45" s="84"/>
      <c r="H45" s="84"/>
      <c r="I45" s="84"/>
      <c r="K45" s="34"/>
      <c r="L45" s="34"/>
      <c r="M45" s="34"/>
      <c r="N45" s="34"/>
      <c r="O45" s="34"/>
      <c r="P45" s="34"/>
      <c r="Q45" s="34"/>
      <c r="R45" s="34"/>
      <c r="S45" s="34"/>
      <c r="T45" s="34"/>
      <c r="U45" s="34"/>
      <c r="V45" s="34"/>
      <c r="W45" s="34"/>
      <c r="X45" s="34"/>
    </row>
    <row r="46" spans="1:24" ht="18" customHeight="1" x14ac:dyDescent="0.2">
      <c r="A46" s="84"/>
      <c r="B46" s="84"/>
      <c r="C46" s="84"/>
      <c r="D46" s="84"/>
      <c r="E46" s="84"/>
      <c r="F46" s="84"/>
      <c r="G46" s="84"/>
      <c r="H46" s="84"/>
      <c r="I46" s="84"/>
      <c r="K46" s="34"/>
      <c r="L46" s="34"/>
      <c r="M46" s="34"/>
      <c r="N46" s="34"/>
      <c r="O46" s="34"/>
      <c r="P46" s="34"/>
      <c r="Q46" s="34"/>
      <c r="R46" s="34"/>
      <c r="S46" s="34"/>
      <c r="T46" s="34"/>
      <c r="U46" s="34"/>
      <c r="V46" s="34"/>
      <c r="W46" s="34"/>
      <c r="X46" s="34"/>
    </row>
    <row r="47" spans="1:24" ht="18" customHeight="1" x14ac:dyDescent="0.2">
      <c r="A47" s="84"/>
      <c r="B47" s="84"/>
      <c r="C47" s="84"/>
      <c r="D47" s="84"/>
      <c r="E47" s="84"/>
      <c r="F47" s="84"/>
      <c r="G47" s="84"/>
      <c r="H47" s="84"/>
      <c r="I47" s="84"/>
      <c r="K47" s="34"/>
      <c r="L47" s="34"/>
      <c r="M47" s="34"/>
      <c r="N47" s="34"/>
      <c r="O47" s="34"/>
      <c r="P47" s="34"/>
      <c r="Q47" s="34"/>
      <c r="R47" s="34"/>
      <c r="S47" s="34"/>
      <c r="T47" s="34"/>
      <c r="U47" s="34"/>
      <c r="V47" s="34"/>
      <c r="W47" s="34"/>
      <c r="X47" s="34"/>
    </row>
    <row r="48" spans="1:24" ht="18" customHeight="1" x14ac:dyDescent="0.2">
      <c r="A48" s="84"/>
      <c r="B48" s="84"/>
      <c r="C48" s="84"/>
      <c r="D48" s="84"/>
      <c r="E48" s="84"/>
      <c r="F48" s="84"/>
      <c r="G48" s="84"/>
      <c r="H48" s="84"/>
      <c r="I48" s="84"/>
      <c r="K48" s="34"/>
      <c r="L48" s="34"/>
      <c r="M48" s="34"/>
      <c r="N48" s="34"/>
      <c r="O48" s="34"/>
      <c r="P48" s="34"/>
      <c r="Q48" s="34"/>
      <c r="R48" s="34"/>
      <c r="S48" s="34"/>
      <c r="T48" s="34"/>
      <c r="U48" s="34"/>
      <c r="V48" s="34"/>
      <c r="W48" s="34"/>
      <c r="X48" s="34"/>
    </row>
    <row r="49" spans="1:24" ht="18" customHeight="1" x14ac:dyDescent="0.2">
      <c r="A49" s="84"/>
      <c r="B49" s="84"/>
      <c r="C49" s="84"/>
      <c r="D49" s="84"/>
      <c r="E49" s="84"/>
      <c r="F49" s="84"/>
      <c r="G49" s="84"/>
      <c r="H49" s="84"/>
      <c r="I49" s="84"/>
      <c r="K49" s="34"/>
      <c r="L49" s="34"/>
      <c r="M49" s="34"/>
      <c r="N49" s="34"/>
      <c r="O49" s="34"/>
      <c r="P49" s="34"/>
      <c r="Q49" s="34"/>
      <c r="R49" s="34"/>
      <c r="S49" s="34"/>
      <c r="T49" s="34"/>
      <c r="U49" s="34"/>
      <c r="V49" s="34"/>
      <c r="W49" s="34"/>
      <c r="X49" s="34"/>
    </row>
    <row r="50" spans="1:24" ht="18" customHeight="1" x14ac:dyDescent="0.2">
      <c r="A50" s="84"/>
      <c r="B50" s="84"/>
      <c r="C50" s="84"/>
      <c r="D50" s="84"/>
      <c r="E50" s="84"/>
      <c r="F50" s="84"/>
      <c r="G50" s="84"/>
      <c r="H50" s="84"/>
      <c r="I50" s="84"/>
      <c r="K50" s="34"/>
      <c r="L50" s="34"/>
      <c r="M50" s="34"/>
      <c r="N50" s="34"/>
      <c r="O50" s="34"/>
      <c r="P50" s="34"/>
      <c r="Q50" s="34"/>
      <c r="R50" s="34"/>
      <c r="S50" s="34"/>
      <c r="T50" s="34"/>
      <c r="U50" s="34"/>
      <c r="V50" s="34"/>
      <c r="W50" s="34"/>
      <c r="X50" s="34"/>
    </row>
    <row r="51" spans="1:24" ht="18" customHeight="1" x14ac:dyDescent="0.2">
      <c r="A51" s="84"/>
      <c r="B51" s="84"/>
      <c r="C51" s="84"/>
      <c r="D51" s="84"/>
      <c r="E51" s="84"/>
      <c r="F51" s="84"/>
      <c r="G51" s="84"/>
      <c r="H51" s="84"/>
      <c r="I51" s="84"/>
      <c r="K51" s="34"/>
      <c r="L51" s="34"/>
      <c r="M51" s="34"/>
      <c r="N51" s="34"/>
      <c r="O51" s="34"/>
      <c r="P51" s="34"/>
      <c r="Q51" s="34"/>
      <c r="R51" s="34"/>
      <c r="S51" s="34"/>
      <c r="T51" s="34"/>
      <c r="U51" s="34"/>
      <c r="V51" s="34"/>
      <c r="W51" s="34"/>
      <c r="X51" s="34"/>
    </row>
    <row r="52" spans="1:24" ht="18" customHeight="1" x14ac:dyDescent="0.2">
      <c r="A52" s="84"/>
      <c r="B52" s="84"/>
      <c r="C52" s="84"/>
      <c r="D52" s="84"/>
      <c r="E52" s="84"/>
      <c r="F52" s="84"/>
      <c r="G52" s="84"/>
      <c r="H52" s="84"/>
      <c r="I52" s="84"/>
      <c r="K52" s="34"/>
      <c r="L52" s="34"/>
      <c r="M52" s="34"/>
      <c r="N52" s="34"/>
      <c r="O52" s="34"/>
      <c r="P52" s="34"/>
      <c r="Q52" s="34"/>
      <c r="R52" s="34"/>
      <c r="S52" s="34"/>
      <c r="T52" s="34"/>
      <c r="U52" s="34"/>
      <c r="V52" s="34"/>
      <c r="W52" s="34"/>
      <c r="X52" s="34"/>
    </row>
    <row r="53" spans="1:24" ht="6.95" customHeight="1" x14ac:dyDescent="0.2">
      <c r="A53" s="84"/>
      <c r="B53" s="84"/>
      <c r="C53" s="84"/>
      <c r="D53" s="84"/>
      <c r="E53" s="84"/>
      <c r="F53" s="84"/>
      <c r="G53" s="84"/>
      <c r="H53" s="84"/>
      <c r="I53" s="84"/>
      <c r="K53" s="34"/>
      <c r="L53" s="34"/>
      <c r="M53" s="34"/>
      <c r="N53" s="34"/>
      <c r="O53" s="34"/>
      <c r="P53" s="34"/>
      <c r="Q53" s="34"/>
      <c r="R53" s="34"/>
      <c r="S53" s="34"/>
      <c r="T53" s="34"/>
      <c r="U53" s="34"/>
      <c r="V53" s="34"/>
      <c r="W53" s="34"/>
      <c r="X53" s="34"/>
    </row>
  </sheetData>
  <mergeCells count="27">
    <mergeCell ref="I20:I21"/>
    <mergeCell ref="F7:H7"/>
    <mergeCell ref="F8:H8"/>
    <mergeCell ref="F9:H9"/>
    <mergeCell ref="F10:H10"/>
    <mergeCell ref="F11:H11"/>
    <mergeCell ref="F5:I5"/>
    <mergeCell ref="A11:C11"/>
    <mergeCell ref="E18:I18"/>
    <mergeCell ref="A12:C12"/>
    <mergeCell ref="A2:D2"/>
    <mergeCell ref="A5:D5"/>
    <mergeCell ref="A10:C10"/>
    <mergeCell ref="A7:C7"/>
    <mergeCell ref="A8:C8"/>
    <mergeCell ref="A9:C9"/>
    <mergeCell ref="A29:D29"/>
    <mergeCell ref="F12:H12"/>
    <mergeCell ref="A16:D16"/>
    <mergeCell ref="A13:C13"/>
    <mergeCell ref="A18:C18"/>
    <mergeCell ref="A22:C22"/>
    <mergeCell ref="A23:C23"/>
    <mergeCell ref="A20:C20"/>
    <mergeCell ref="B26:H26"/>
    <mergeCell ref="B25:H25"/>
    <mergeCell ref="G20:H21"/>
  </mergeCells>
  <phoneticPr fontId="2" type="noConversion"/>
  <conditionalFormatting sqref="D23">
    <cfRule type="expression" dxfId="7" priority="4" stopIfTrue="1">
      <formula>IF($E$23=FALSE,TRUE,FALSE)</formula>
    </cfRule>
  </conditionalFormatting>
  <conditionalFormatting sqref="D22">
    <cfRule type="expression" dxfId="6" priority="5" stopIfTrue="1">
      <formula>IF($E$23=FALSE,TRUE,FALSE)</formula>
    </cfRule>
  </conditionalFormatting>
  <conditionalFormatting sqref="D18:D19">
    <cfRule type="cellIs" dxfId="5" priority="2" stopIfTrue="1" operator="lessThan">
      <formula>#REF!</formula>
    </cfRule>
  </conditionalFormatting>
  <conditionalFormatting sqref="A24:A26 B24:C24 E22:G22">
    <cfRule type="expression" dxfId="4" priority="3" stopIfTrue="1">
      <formula>IF($E$23=FALSE,TRUE,FALSE)</formula>
    </cfRule>
  </conditionalFormatting>
  <conditionalFormatting sqref="E19:I19">
    <cfRule type="expression" dxfId="3" priority="6" stopIfTrue="1">
      <formula>IF(OR(#REF!&lt;$D$18,ISBLANK($D$18)),TRUE,FALSE)</formula>
    </cfRule>
  </conditionalFormatting>
  <conditionalFormatting sqref="A23:C23">
    <cfRule type="expression" dxfId="2" priority="12" stopIfTrue="1">
      <formula>IF($E$23=FALSE,TRUE,FALSE)</formula>
    </cfRule>
  </conditionalFormatting>
  <conditionalFormatting sqref="E18:I18">
    <cfRule type="expression" dxfId="1" priority="13" stopIfTrue="1">
      <formula>IF(OR(int_accr&lt;$D$18,ISBLANK($D$18)),TRUE,FALSE)</formula>
    </cfRule>
  </conditionalFormatting>
  <dataValidations count="2">
    <dataValidation type="list" allowBlank="1" showInputMessage="1" showErrorMessage="1" sqref="D10:E10">
      <formula1>"Annual, Semi-Annual, Quarterly, Bi-Monthly, Monthly, Semi-Monthly, Bi-Weekly, Weekly"</formula1>
    </dataValidation>
    <dataValidation type="list" allowBlank="1" showInputMessage="1" showErrorMessage="1" sqref="D13">
      <formula1>"365, 360"</formula1>
    </dataValidation>
  </dataValidations>
  <printOptions horizontalCentered="1"/>
  <pageMargins left="0.19685039370078741" right="0.19685039370078741" top="0.19685039370078741" bottom="0.39370078740157483" header="0.51181102362204722" footer="0.11811023622047245"/>
  <pageSetup paperSize="9" scale="94" orientation="portrait" r:id="rId1"/>
  <headerFooter alignWithMargins="0">
    <oddFooter>&amp;L© 2014 Spreadsheet123 LTD&amp;RSimple Interest Loan Calculator by Spreadsheet123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8</xdr:col>
                    <xdr:colOff>390525</xdr:colOff>
                    <xdr:row>12</xdr:row>
                    <xdr:rowOff>66675</xdr:rowOff>
                  </from>
                  <to>
                    <xdr:col>8</xdr:col>
                    <xdr:colOff>1066800</xdr:colOff>
                    <xdr:row>13</xdr:row>
                    <xdr:rowOff>57150</xdr:rowOff>
                  </to>
                </anchor>
              </controlPr>
            </control>
          </mc:Choice>
        </mc:AlternateContent>
        <mc:AlternateContent xmlns:mc="http://schemas.openxmlformats.org/markup-compatibility/2006">
          <mc:Choice Requires="x14">
            <control shapeId="1098" r:id="rId5" name="Check Box 74">
              <controlPr defaultSize="0" autoFill="0" autoLine="0" autoPict="0">
                <anchor moveWithCells="1">
                  <from>
                    <xdr:col>2</xdr:col>
                    <xdr:colOff>619125</xdr:colOff>
                    <xdr:row>21</xdr:row>
                    <xdr:rowOff>0</xdr:rowOff>
                  </from>
                  <to>
                    <xdr:col>2</xdr:col>
                    <xdr:colOff>923925</xdr:colOff>
                    <xdr:row>21</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6"/>
  <sheetViews>
    <sheetView showGridLines="0" tabSelected="1" workbookViewId="0"/>
  </sheetViews>
  <sheetFormatPr defaultRowHeight="12.75" x14ac:dyDescent="0.2"/>
  <cols>
    <col min="2" max="5" width="12.140625" customWidth="1"/>
    <col min="6" max="6" width="13.140625" customWidth="1"/>
    <col min="7" max="7" width="14.28515625" customWidth="1"/>
    <col min="8" max="8" width="17.140625" customWidth="1"/>
  </cols>
  <sheetData>
    <row r="1" spans="1:8" s="10" customFormat="1" ht="35.1" customHeight="1" x14ac:dyDescent="0.2">
      <c r="A1" s="90" t="s">
        <v>27</v>
      </c>
      <c r="B1" s="90"/>
      <c r="C1" s="90"/>
      <c r="D1" s="90"/>
      <c r="E1" s="90"/>
      <c r="F1" s="90"/>
      <c r="G1" s="90"/>
      <c r="H1" s="90"/>
    </row>
    <row r="2" spans="1:8" s="10" customFormat="1" ht="18" customHeight="1" x14ac:dyDescent="0.2">
      <c r="A2" s="88"/>
      <c r="B2" s="88"/>
      <c r="C2" s="88"/>
      <c r="D2" s="88"/>
      <c r="E2" s="88"/>
      <c r="F2" s="88"/>
      <c r="G2" s="88"/>
      <c r="H2" s="56" t="str">
        <f ca="1">"© "&amp;YEAR(TODAY())&amp;" Spreadsheet123 LTD. All rights reserved"</f>
        <v>© 2014 Spreadsheet123 LTD. All rights reserved</v>
      </c>
    </row>
    <row r="3" spans="1:8" s="10" customFormat="1" ht="18" customHeight="1" x14ac:dyDescent="0.2">
      <c r="A3" s="88"/>
      <c r="B3" s="88"/>
      <c r="C3" s="88"/>
      <c r="D3" s="88"/>
      <c r="E3" s="88"/>
      <c r="F3" s="88"/>
      <c r="G3" s="88"/>
      <c r="H3" s="88"/>
    </row>
    <row r="4" spans="1:8" s="10" customFormat="1" ht="18" customHeight="1" x14ac:dyDescent="0.2">
      <c r="A4" s="88"/>
      <c r="B4" s="88"/>
      <c r="C4" s="88"/>
      <c r="D4" s="88"/>
      <c r="E4" s="88"/>
      <c r="F4" s="88"/>
      <c r="G4" s="88"/>
      <c r="H4" s="88"/>
    </row>
    <row r="5" spans="1:8" ht="27.75" customHeight="1" thickBot="1" x14ac:dyDescent="0.25">
      <c r="A5" s="49" t="s">
        <v>15</v>
      </c>
      <c r="B5" s="4" t="s">
        <v>6</v>
      </c>
      <c r="C5" s="48" t="str">
        <f>'Simple Interest Loan Calculator'!$D$10&amp;" Payment"</f>
        <v>Monthly Payment</v>
      </c>
      <c r="D5" s="5" t="s">
        <v>10</v>
      </c>
      <c r="E5" s="7" t="s">
        <v>16</v>
      </c>
      <c r="F5" s="6" t="s">
        <v>11</v>
      </c>
      <c r="G5" s="5" t="s">
        <v>13</v>
      </c>
      <c r="H5" s="89" t="s">
        <v>12</v>
      </c>
    </row>
    <row r="6" spans="1:8" s="10" customFormat="1" ht="15" customHeight="1" x14ac:dyDescent="0.2">
      <c r="A6" s="42"/>
      <c r="B6" s="43">
        <f>first_payment</f>
        <v>41257</v>
      </c>
      <c r="C6" s="44"/>
      <c r="D6" s="44"/>
      <c r="E6" s="45"/>
      <c r="F6" s="44"/>
      <c r="G6" s="44">
        <f>'Simple Interest Loan Calculator'!$D$7</f>
        <v>100000</v>
      </c>
      <c r="H6" s="44">
        <f>G6</f>
        <v>100000</v>
      </c>
    </row>
    <row r="7" spans="1:8" s="10" customFormat="1" ht="15" customHeight="1" x14ac:dyDescent="0.2">
      <c r="A7" s="10">
        <v>1</v>
      </c>
      <c r="B7" s="11">
        <f>IF(A7="","",IF(per_year=26,fst_pay_day+(pay_num-1)*per_y,IF(per_year=52,fst_pay_day+(pay_num-1)*per_y,DATE(YEAR(fst_pay_day),MONTH(fst_pay_day)+(A7-1)*IF(per_year&gt;=26,0,per_y),IF(per_year=24,IF((MOD(pay_num-1,2))=1,DAY(fst_pay_day)+14,DAY(fst_pay_day)),DAY(fst_pay_day))))))</f>
        <v>41288</v>
      </c>
      <c r="C7" s="46">
        <f t="shared" ref="C7:C70" si="0">IF(A7="","",IF(A7=baloon,H6+D7,IF(IF(dif_payment&gt;0,dif_payment,IF(OR(add_pay=FALSE,add_pay_freq="",add_pay_freq=0),emp,IF(MOD(A7,add_pay_freq)=0,emp+add_pay_am,emp)))&gt;H6+D7,H6+D7,IF(dif_payment&gt;0,dif_payment,IF(OR(add_pay=FALSE,add_pay_freq="",add_pay_freq=0),emp,IF(MOD(A7,add_pay_freq)=0,emp+add_pay_am,emp))))))</f>
        <v>600.48</v>
      </c>
      <c r="D7" s="46">
        <f t="shared" ref="D7:D70" si="1">IF(A7="","",IF(rounding,ROUND((B7-B6)*(G6*rate),2),(B7-B6)*(G6*rate)))</f>
        <v>509.59</v>
      </c>
      <c r="E7" s="47">
        <f>IF(A7="","",IF((payment-interest)&lt;0,0,payment-interest))</f>
        <v>90.890000000000043</v>
      </c>
      <c r="F7" s="46">
        <f>IF(A7="","",IF(payment&gt;interest_balance,0,interest_balance-payment))</f>
        <v>0</v>
      </c>
      <c r="G7" s="46">
        <f t="shared" ref="G7:G70" si="2">IF(A7="","",IF(payment&gt;interest_balance,G6+interest_balance-payment,G6))</f>
        <v>99909.11</v>
      </c>
      <c r="H7" s="46">
        <f t="shared" ref="H7:H70" si="3">IF(A7="","",G7+F7)</f>
        <v>99909.11</v>
      </c>
    </row>
    <row r="8" spans="1:8" s="10" customFormat="1" ht="15" customHeight="1" x14ac:dyDescent="0.2">
      <c r="A8" s="10">
        <f t="shared" ref="A8:A71" si="4">IF(OR(H7&lt;=0.004,H7=""),"",A7+1)</f>
        <v>2</v>
      </c>
      <c r="B8" s="11">
        <f>IF(A8="","",IF(per_year=26,fst_pay_day+(pay_num-1)*per_y,IF(per_year=52,fst_pay_day+(pay_num-1)*per_y,DATE(YEAR(fst_pay_day),MONTH(fst_pay_day)+(A8-1)*IF(per_year&gt;=26,0,per_y),IF(per_year=24,IF((MOD(pay_num-1,2))=1,DAY(fst_pay_day)+14,DAY(fst_pay_day)),DAY(fst_pay_day))))))</f>
        <v>41319</v>
      </c>
      <c r="C8" s="46">
        <f t="shared" si="0"/>
        <v>600.48</v>
      </c>
      <c r="D8" s="46">
        <f t="shared" si="1"/>
        <v>509.13</v>
      </c>
      <c r="E8" s="47">
        <f t="shared" ref="E8:E70" si="5">IF(A8="","",IF((payment-interest)&lt;0,0,payment-interest))</f>
        <v>91.350000000000023</v>
      </c>
      <c r="F8" s="46">
        <f t="shared" ref="F8:F70" si="6">IF(A8="","",IF(payment&gt;interest_balance,0,interest_balance-payment))</f>
        <v>0</v>
      </c>
      <c r="G8" s="46">
        <f t="shared" si="2"/>
        <v>99817.760000000009</v>
      </c>
      <c r="H8" s="46">
        <f t="shared" si="3"/>
        <v>99817.760000000009</v>
      </c>
    </row>
    <row r="9" spans="1:8" s="10" customFormat="1" ht="15" customHeight="1" x14ac:dyDescent="0.2">
      <c r="A9" s="10">
        <f t="shared" si="4"/>
        <v>3</v>
      </c>
      <c r="B9" s="11">
        <f>IF(A9="","",IF(per_year=26,fst_pay_day+(pay_num-1)*per_y,IF(per_year=52,fst_pay_day+(pay_num-1)*per_y,DATE(YEAR(fst_pay_day),MONTH(fst_pay_day)+(A9-1)*IF(per_year&gt;=26,0,per_y),IF(per_year=24,IF((MOD(pay_num-1,2))=1,DAY(fst_pay_day)+14,DAY(fst_pay_day)),DAY(fst_pay_day))))))</f>
        <v>41347</v>
      </c>
      <c r="C9" s="46">
        <f t="shared" si="0"/>
        <v>600.48</v>
      </c>
      <c r="D9" s="46">
        <f t="shared" si="1"/>
        <v>459.44</v>
      </c>
      <c r="E9" s="47">
        <f t="shared" si="5"/>
        <v>141.04000000000002</v>
      </c>
      <c r="F9" s="46">
        <f t="shared" si="6"/>
        <v>0</v>
      </c>
      <c r="G9" s="46">
        <f t="shared" si="2"/>
        <v>99676.720000000016</v>
      </c>
      <c r="H9" s="46">
        <f t="shared" si="3"/>
        <v>99676.720000000016</v>
      </c>
    </row>
    <row r="10" spans="1:8" s="10" customFormat="1" ht="15" customHeight="1" x14ac:dyDescent="0.2">
      <c r="A10" s="10">
        <f t="shared" si="4"/>
        <v>4</v>
      </c>
      <c r="B10" s="11">
        <f>IF(A10="","",IF(per_year=26,fst_pay_day+(pay_num-1)*per_y,IF(per_year=52,fst_pay_day+(pay_num-1)*per_y,DATE(YEAR(fst_pay_day),MONTH(fst_pay_day)+(A10-1)*IF(per_year&gt;=26,0,per_y),IF(per_year=24,IF((MOD(pay_num-1,2))=1,DAY(fst_pay_day)+14,DAY(fst_pay_day)),DAY(fst_pay_day))))))</f>
        <v>41378</v>
      </c>
      <c r="C10" s="46">
        <f t="shared" si="0"/>
        <v>600.48</v>
      </c>
      <c r="D10" s="46">
        <f t="shared" si="1"/>
        <v>507.94</v>
      </c>
      <c r="E10" s="47">
        <f t="shared" si="5"/>
        <v>92.54000000000002</v>
      </c>
      <c r="F10" s="46">
        <f t="shared" si="6"/>
        <v>0</v>
      </c>
      <c r="G10" s="46">
        <f t="shared" si="2"/>
        <v>99584.180000000022</v>
      </c>
      <c r="H10" s="46">
        <f t="shared" si="3"/>
        <v>99584.180000000022</v>
      </c>
    </row>
    <row r="11" spans="1:8" s="10" customFormat="1" ht="15" customHeight="1" x14ac:dyDescent="0.2">
      <c r="A11" s="10">
        <f t="shared" si="4"/>
        <v>5</v>
      </c>
      <c r="B11" s="11">
        <f>IF(A11="","",IF(per_year=26,fst_pay_day+(pay_num-1)*per_y,IF(per_year=52,fst_pay_day+(pay_num-1)*per_y,DATE(YEAR(fst_pay_day),MONTH(fst_pay_day)+(A11-1)*IF(per_year&gt;=26,0,per_y),IF(per_year=24,IF((MOD(pay_num-1,2))=1,DAY(fst_pay_day)+14,DAY(fst_pay_day)),DAY(fst_pay_day))))))</f>
        <v>41408</v>
      </c>
      <c r="C11" s="46">
        <f t="shared" si="0"/>
        <v>600.48</v>
      </c>
      <c r="D11" s="46">
        <f t="shared" si="1"/>
        <v>491.1</v>
      </c>
      <c r="E11" s="47">
        <f t="shared" si="5"/>
        <v>109.38</v>
      </c>
      <c r="F11" s="46">
        <f t="shared" si="6"/>
        <v>0</v>
      </c>
      <c r="G11" s="46">
        <f t="shared" si="2"/>
        <v>99474.800000000032</v>
      </c>
      <c r="H11" s="46">
        <f t="shared" si="3"/>
        <v>99474.800000000032</v>
      </c>
    </row>
    <row r="12" spans="1:8" s="10" customFormat="1" ht="15" customHeight="1" x14ac:dyDescent="0.2">
      <c r="A12" s="10">
        <f t="shared" si="4"/>
        <v>6</v>
      </c>
      <c r="B12" s="11">
        <f>IF(A12="","",IF(per_year=26,fst_pay_day+(pay_num-1)*per_y,IF(per_year=52,fst_pay_day+(pay_num-1)*per_y,DATE(YEAR(fst_pay_day),MONTH(fst_pay_day)+(A12-1)*IF(per_year&gt;=26,0,per_y),IF(per_year=24,IF((MOD(pay_num-1,2))=1,DAY(fst_pay_day)+14,DAY(fst_pay_day)),DAY(fst_pay_day))))))</f>
        <v>41439</v>
      </c>
      <c r="C12" s="46">
        <f t="shared" si="0"/>
        <v>600.48</v>
      </c>
      <c r="D12" s="46">
        <f t="shared" si="1"/>
        <v>506.91</v>
      </c>
      <c r="E12" s="47">
        <f t="shared" si="5"/>
        <v>93.57</v>
      </c>
      <c r="F12" s="46">
        <f t="shared" si="6"/>
        <v>0</v>
      </c>
      <c r="G12" s="46">
        <f t="shared" si="2"/>
        <v>99381.23000000004</v>
      </c>
      <c r="H12" s="46">
        <f t="shared" si="3"/>
        <v>99381.23000000004</v>
      </c>
    </row>
    <row r="13" spans="1:8" s="10" customFormat="1" ht="15" customHeight="1" x14ac:dyDescent="0.2">
      <c r="A13" s="10">
        <f t="shared" si="4"/>
        <v>7</v>
      </c>
      <c r="B13" s="11">
        <f>IF(A13="","",IF(per_year=26,fst_pay_day+(pay_num-1)*per_y,IF(per_year=52,fst_pay_day+(pay_num-1)*per_y,DATE(YEAR(fst_pay_day),MONTH(fst_pay_day)+(A13-1)*IF(per_year&gt;=26,0,per_y),IF(per_year=24,IF((MOD(pay_num-1,2))=1,DAY(fst_pay_day)+14,DAY(fst_pay_day)),DAY(fst_pay_day))))))</f>
        <v>41469</v>
      </c>
      <c r="C13" s="46">
        <f t="shared" si="0"/>
        <v>600.48</v>
      </c>
      <c r="D13" s="46">
        <f t="shared" si="1"/>
        <v>490.1</v>
      </c>
      <c r="E13" s="47">
        <f t="shared" si="5"/>
        <v>110.38</v>
      </c>
      <c r="F13" s="46">
        <f t="shared" si="6"/>
        <v>0</v>
      </c>
      <c r="G13" s="46">
        <f t="shared" si="2"/>
        <v>99270.850000000049</v>
      </c>
      <c r="H13" s="46">
        <f t="shared" si="3"/>
        <v>99270.850000000049</v>
      </c>
    </row>
    <row r="14" spans="1:8" s="10" customFormat="1" ht="15" customHeight="1" x14ac:dyDescent="0.2">
      <c r="A14" s="10">
        <f t="shared" si="4"/>
        <v>8</v>
      </c>
      <c r="B14" s="11">
        <f>IF(A14="","",IF(per_year=26,fst_pay_day+(pay_num-1)*per_y,IF(per_year=52,fst_pay_day+(pay_num-1)*per_y,DATE(YEAR(fst_pay_day),MONTH(fst_pay_day)+(A14-1)*IF(per_year&gt;=26,0,per_y),IF(per_year=24,IF((MOD(pay_num-1,2))=1,DAY(fst_pay_day)+14,DAY(fst_pay_day)),DAY(fst_pay_day))))))</f>
        <v>41500</v>
      </c>
      <c r="C14" s="46">
        <f t="shared" si="0"/>
        <v>600.48</v>
      </c>
      <c r="D14" s="46">
        <f t="shared" si="1"/>
        <v>505.87</v>
      </c>
      <c r="E14" s="47">
        <f t="shared" si="5"/>
        <v>94.610000000000014</v>
      </c>
      <c r="F14" s="46">
        <f t="shared" si="6"/>
        <v>0</v>
      </c>
      <c r="G14" s="46">
        <f t="shared" si="2"/>
        <v>99176.240000000049</v>
      </c>
      <c r="H14" s="46">
        <f t="shared" si="3"/>
        <v>99176.240000000049</v>
      </c>
    </row>
    <row r="15" spans="1:8" s="10" customFormat="1" ht="15" customHeight="1" x14ac:dyDescent="0.2">
      <c r="A15" s="10">
        <f t="shared" si="4"/>
        <v>9</v>
      </c>
      <c r="B15" s="11">
        <f>IF(A15="","",IF(per_year=26,fst_pay_day+(pay_num-1)*per_y,IF(per_year=52,fst_pay_day+(pay_num-1)*per_y,DATE(YEAR(fst_pay_day),MONTH(fst_pay_day)+(A15-1)*IF(per_year&gt;=26,0,per_y),IF(per_year=24,IF((MOD(pay_num-1,2))=1,DAY(fst_pay_day)+14,DAY(fst_pay_day)),DAY(fst_pay_day))))))</f>
        <v>41531</v>
      </c>
      <c r="C15" s="46">
        <f t="shared" si="0"/>
        <v>600.48</v>
      </c>
      <c r="D15" s="46">
        <f t="shared" si="1"/>
        <v>505.39</v>
      </c>
      <c r="E15" s="47">
        <f t="shared" si="5"/>
        <v>95.090000000000032</v>
      </c>
      <c r="F15" s="46">
        <f t="shared" si="6"/>
        <v>0</v>
      </c>
      <c r="G15" s="46">
        <f t="shared" si="2"/>
        <v>99081.150000000052</v>
      </c>
      <c r="H15" s="46">
        <f t="shared" si="3"/>
        <v>99081.150000000052</v>
      </c>
    </row>
    <row r="16" spans="1:8" s="10" customFormat="1" ht="15" customHeight="1" x14ac:dyDescent="0.2">
      <c r="A16" s="10">
        <f t="shared" si="4"/>
        <v>10</v>
      </c>
      <c r="B16" s="11">
        <f>IF(A16="","",IF(per_year=26,fst_pay_day+(pay_num-1)*per_y,IF(per_year=52,fst_pay_day+(pay_num-1)*per_y,DATE(YEAR(fst_pay_day),MONTH(fst_pay_day)+(A16-1)*IF(per_year&gt;=26,0,per_y),IF(per_year=24,IF((MOD(pay_num-1,2))=1,DAY(fst_pay_day)+14,DAY(fst_pay_day)),DAY(fst_pay_day))))))</f>
        <v>41561</v>
      </c>
      <c r="C16" s="46">
        <f t="shared" si="0"/>
        <v>600.48</v>
      </c>
      <c r="D16" s="46">
        <f t="shared" si="1"/>
        <v>488.62</v>
      </c>
      <c r="E16" s="47">
        <f t="shared" si="5"/>
        <v>111.86000000000001</v>
      </c>
      <c r="F16" s="46">
        <f t="shared" si="6"/>
        <v>0</v>
      </c>
      <c r="G16" s="46">
        <f t="shared" si="2"/>
        <v>98969.290000000052</v>
      </c>
      <c r="H16" s="46">
        <f t="shared" si="3"/>
        <v>98969.290000000052</v>
      </c>
    </row>
    <row r="17" spans="1:8" s="10" customFormat="1" ht="15" customHeight="1" x14ac:dyDescent="0.2">
      <c r="A17" s="10">
        <f t="shared" si="4"/>
        <v>11</v>
      </c>
      <c r="B17" s="11">
        <f>IF(A17="","",IF(per_year=26,fst_pay_day+(pay_num-1)*per_y,IF(per_year=52,fst_pay_day+(pay_num-1)*per_y,DATE(YEAR(fst_pay_day),MONTH(fst_pay_day)+(A17-1)*IF(per_year&gt;=26,0,per_y),IF(per_year=24,IF((MOD(pay_num-1,2))=1,DAY(fst_pay_day)+14,DAY(fst_pay_day)),DAY(fst_pay_day))))))</f>
        <v>41592</v>
      </c>
      <c r="C17" s="46">
        <f t="shared" si="0"/>
        <v>600.48</v>
      </c>
      <c r="D17" s="46">
        <f t="shared" si="1"/>
        <v>504.34</v>
      </c>
      <c r="E17" s="47">
        <f t="shared" si="5"/>
        <v>96.140000000000043</v>
      </c>
      <c r="F17" s="46">
        <f t="shared" si="6"/>
        <v>0</v>
      </c>
      <c r="G17" s="46">
        <f t="shared" si="2"/>
        <v>98873.150000000052</v>
      </c>
      <c r="H17" s="46">
        <f t="shared" si="3"/>
        <v>98873.150000000052</v>
      </c>
    </row>
    <row r="18" spans="1:8" s="10" customFormat="1" ht="15" customHeight="1" x14ac:dyDescent="0.2">
      <c r="A18" s="10">
        <f t="shared" si="4"/>
        <v>12</v>
      </c>
      <c r="B18" s="11">
        <f>IF(A18="","",IF(per_year=26,fst_pay_day+(pay_num-1)*per_y,IF(per_year=52,fst_pay_day+(pay_num-1)*per_y,DATE(YEAR(fst_pay_day),MONTH(fst_pay_day)+(A18-1)*IF(per_year&gt;=26,0,per_y),IF(per_year=24,IF((MOD(pay_num-1,2))=1,DAY(fst_pay_day)+14,DAY(fst_pay_day)),DAY(fst_pay_day))))))</f>
        <v>41622</v>
      </c>
      <c r="C18" s="46">
        <f t="shared" si="0"/>
        <v>600.48</v>
      </c>
      <c r="D18" s="46">
        <f t="shared" si="1"/>
        <v>487.59</v>
      </c>
      <c r="E18" s="47">
        <f t="shared" si="5"/>
        <v>112.89000000000004</v>
      </c>
      <c r="F18" s="46">
        <f t="shared" si="6"/>
        <v>0</v>
      </c>
      <c r="G18" s="46">
        <f t="shared" si="2"/>
        <v>98760.260000000053</v>
      </c>
      <c r="H18" s="46">
        <f t="shared" si="3"/>
        <v>98760.260000000053</v>
      </c>
    </row>
    <row r="19" spans="1:8" s="10" customFormat="1" ht="15" customHeight="1" x14ac:dyDescent="0.2">
      <c r="A19" s="10">
        <f t="shared" si="4"/>
        <v>13</v>
      </c>
      <c r="B19" s="11">
        <f>IF(A19="","",IF(per_year=26,fst_pay_day+(pay_num-1)*per_y,IF(per_year=52,fst_pay_day+(pay_num-1)*per_y,DATE(YEAR(fst_pay_day),MONTH(fst_pay_day)+(A19-1)*IF(per_year&gt;=26,0,per_y),IF(per_year=24,IF((MOD(pay_num-1,2))=1,DAY(fst_pay_day)+14,DAY(fst_pay_day)),DAY(fst_pay_day))))))</f>
        <v>41653</v>
      </c>
      <c r="C19" s="46">
        <f t="shared" si="0"/>
        <v>600.48</v>
      </c>
      <c r="D19" s="46">
        <f t="shared" si="1"/>
        <v>503.27</v>
      </c>
      <c r="E19" s="47">
        <f t="shared" si="5"/>
        <v>97.210000000000036</v>
      </c>
      <c r="F19" s="46">
        <f t="shared" si="6"/>
        <v>0</v>
      </c>
      <c r="G19" s="46">
        <f t="shared" si="2"/>
        <v>98663.050000000061</v>
      </c>
      <c r="H19" s="46">
        <f t="shared" si="3"/>
        <v>98663.050000000061</v>
      </c>
    </row>
    <row r="20" spans="1:8" s="10" customFormat="1" ht="15" customHeight="1" x14ac:dyDescent="0.2">
      <c r="A20" s="10">
        <f t="shared" si="4"/>
        <v>14</v>
      </c>
      <c r="B20" s="11">
        <f>IF(A20="","",IF(per_year=26,fst_pay_day+(pay_num-1)*per_y,IF(per_year=52,fst_pay_day+(pay_num-1)*per_y,DATE(YEAR(fst_pay_day),MONTH(fst_pay_day)+(A20-1)*IF(per_year&gt;=26,0,per_y),IF(per_year=24,IF((MOD(pay_num-1,2))=1,DAY(fst_pay_day)+14,DAY(fst_pay_day)),DAY(fst_pay_day))))))</f>
        <v>41684</v>
      </c>
      <c r="C20" s="46">
        <f t="shared" si="0"/>
        <v>600.48</v>
      </c>
      <c r="D20" s="46">
        <f t="shared" si="1"/>
        <v>502.78</v>
      </c>
      <c r="E20" s="47">
        <f t="shared" si="5"/>
        <v>97.700000000000045</v>
      </c>
      <c r="F20" s="46">
        <f t="shared" si="6"/>
        <v>0</v>
      </c>
      <c r="G20" s="46">
        <f t="shared" si="2"/>
        <v>98565.350000000064</v>
      </c>
      <c r="H20" s="46">
        <f t="shared" si="3"/>
        <v>98565.350000000064</v>
      </c>
    </row>
    <row r="21" spans="1:8" s="10" customFormat="1" ht="15" customHeight="1" x14ac:dyDescent="0.2">
      <c r="A21" s="10">
        <f t="shared" si="4"/>
        <v>15</v>
      </c>
      <c r="B21" s="11">
        <f>IF(A21="","",IF(per_year=26,fst_pay_day+(pay_num-1)*per_y,IF(per_year=52,fst_pay_day+(pay_num-1)*per_y,DATE(YEAR(fst_pay_day),MONTH(fst_pay_day)+(A21-1)*IF(per_year&gt;=26,0,per_y),IF(per_year=24,IF((MOD(pay_num-1,2))=1,DAY(fst_pay_day)+14,DAY(fst_pay_day)),DAY(fst_pay_day))))))</f>
        <v>41712</v>
      </c>
      <c r="C21" s="46">
        <f t="shared" si="0"/>
        <v>600.48</v>
      </c>
      <c r="D21" s="46">
        <f t="shared" si="1"/>
        <v>453.67</v>
      </c>
      <c r="E21" s="47">
        <f t="shared" si="5"/>
        <v>146.81</v>
      </c>
      <c r="F21" s="46">
        <f t="shared" si="6"/>
        <v>0</v>
      </c>
      <c r="G21" s="46">
        <f t="shared" si="2"/>
        <v>98418.540000000066</v>
      </c>
      <c r="H21" s="46">
        <f t="shared" si="3"/>
        <v>98418.540000000066</v>
      </c>
    </row>
    <row r="22" spans="1:8" s="10" customFormat="1" ht="15" customHeight="1" x14ac:dyDescent="0.2">
      <c r="A22" s="10">
        <f t="shared" si="4"/>
        <v>16</v>
      </c>
      <c r="B22" s="11">
        <f>IF(A22="","",IF(per_year=26,fst_pay_day+(pay_num-1)*per_y,IF(per_year=52,fst_pay_day+(pay_num-1)*per_y,DATE(YEAR(fst_pay_day),MONTH(fst_pay_day)+(A22-1)*IF(per_year&gt;=26,0,per_y),IF(per_year=24,IF((MOD(pay_num-1,2))=1,DAY(fst_pay_day)+14,DAY(fst_pay_day)),DAY(fst_pay_day))))))</f>
        <v>41743</v>
      </c>
      <c r="C22" s="46">
        <f t="shared" si="0"/>
        <v>600.48</v>
      </c>
      <c r="D22" s="46">
        <f t="shared" si="1"/>
        <v>501.53</v>
      </c>
      <c r="E22" s="47">
        <f t="shared" si="5"/>
        <v>98.950000000000045</v>
      </c>
      <c r="F22" s="46">
        <f t="shared" si="6"/>
        <v>0</v>
      </c>
      <c r="G22" s="46">
        <f t="shared" si="2"/>
        <v>98319.590000000069</v>
      </c>
      <c r="H22" s="46">
        <f t="shared" si="3"/>
        <v>98319.590000000069</v>
      </c>
    </row>
    <row r="23" spans="1:8" s="10" customFormat="1" ht="15" customHeight="1" x14ac:dyDescent="0.2">
      <c r="A23" s="10">
        <f t="shared" si="4"/>
        <v>17</v>
      </c>
      <c r="B23" s="11">
        <f>IF(A23="","",IF(per_year=26,fst_pay_day+(pay_num-1)*per_y,IF(per_year=52,fst_pay_day+(pay_num-1)*per_y,DATE(YEAR(fst_pay_day),MONTH(fst_pay_day)+(A23-1)*IF(per_year&gt;=26,0,per_y),IF(per_year=24,IF((MOD(pay_num-1,2))=1,DAY(fst_pay_day)+14,DAY(fst_pay_day)),DAY(fst_pay_day))))))</f>
        <v>41773</v>
      </c>
      <c r="C23" s="46">
        <f t="shared" si="0"/>
        <v>600.48</v>
      </c>
      <c r="D23" s="46">
        <f t="shared" si="1"/>
        <v>484.86</v>
      </c>
      <c r="E23" s="47">
        <f t="shared" si="5"/>
        <v>115.62</v>
      </c>
      <c r="F23" s="46">
        <f t="shared" si="6"/>
        <v>0</v>
      </c>
      <c r="G23" s="46">
        <f t="shared" si="2"/>
        <v>98203.970000000074</v>
      </c>
      <c r="H23" s="46">
        <f t="shared" si="3"/>
        <v>98203.970000000074</v>
      </c>
    </row>
    <row r="24" spans="1:8" s="10" customFormat="1" ht="15" customHeight="1" x14ac:dyDescent="0.2">
      <c r="A24" s="10">
        <f t="shared" si="4"/>
        <v>18</v>
      </c>
      <c r="B24" s="11">
        <f>IF(A24="","",IF(per_year=26,fst_pay_day+(pay_num-1)*per_y,IF(per_year=52,fst_pay_day+(pay_num-1)*per_y,DATE(YEAR(fst_pay_day),MONTH(fst_pay_day)+(A24-1)*IF(per_year&gt;=26,0,per_y),IF(per_year=24,IF((MOD(pay_num-1,2))=1,DAY(fst_pay_day)+14,DAY(fst_pay_day)),DAY(fst_pay_day))))))</f>
        <v>41804</v>
      </c>
      <c r="C24" s="46">
        <f t="shared" si="0"/>
        <v>600.48</v>
      </c>
      <c r="D24" s="46">
        <f t="shared" si="1"/>
        <v>500.44</v>
      </c>
      <c r="E24" s="47">
        <f t="shared" si="5"/>
        <v>100.04000000000002</v>
      </c>
      <c r="F24" s="46">
        <f t="shared" si="6"/>
        <v>0</v>
      </c>
      <c r="G24" s="46">
        <f t="shared" si="2"/>
        <v>98103.93000000008</v>
      </c>
      <c r="H24" s="46">
        <f t="shared" si="3"/>
        <v>98103.93000000008</v>
      </c>
    </row>
    <row r="25" spans="1:8" s="10" customFormat="1" ht="15" customHeight="1" x14ac:dyDescent="0.2">
      <c r="A25" s="10">
        <f t="shared" si="4"/>
        <v>19</v>
      </c>
      <c r="B25" s="11">
        <f>IF(A25="","",IF(per_year=26,fst_pay_day+(pay_num-1)*per_y,IF(per_year=52,fst_pay_day+(pay_num-1)*per_y,DATE(YEAR(fst_pay_day),MONTH(fst_pay_day)+(A25-1)*IF(per_year&gt;=26,0,per_y),IF(per_year=24,IF((MOD(pay_num-1,2))=1,DAY(fst_pay_day)+14,DAY(fst_pay_day)),DAY(fst_pay_day))))))</f>
        <v>41834</v>
      </c>
      <c r="C25" s="46">
        <f t="shared" si="0"/>
        <v>600.48</v>
      </c>
      <c r="D25" s="46">
        <f t="shared" si="1"/>
        <v>483.8</v>
      </c>
      <c r="E25" s="47">
        <f t="shared" si="5"/>
        <v>116.68</v>
      </c>
      <c r="F25" s="46">
        <f t="shared" si="6"/>
        <v>0</v>
      </c>
      <c r="G25" s="46">
        <f t="shared" si="2"/>
        <v>97987.250000000087</v>
      </c>
      <c r="H25" s="46">
        <f t="shared" si="3"/>
        <v>97987.250000000087</v>
      </c>
    </row>
    <row r="26" spans="1:8" s="10" customFormat="1" ht="15" customHeight="1" x14ac:dyDescent="0.2">
      <c r="A26" s="10">
        <f t="shared" si="4"/>
        <v>20</v>
      </c>
      <c r="B26" s="11">
        <f>IF(A26="","",IF(per_year=26,fst_pay_day+(pay_num-1)*per_y,IF(per_year=52,fst_pay_day+(pay_num-1)*per_y,DATE(YEAR(fst_pay_day),MONTH(fst_pay_day)+(A26-1)*IF(per_year&gt;=26,0,per_y),IF(per_year=24,IF((MOD(pay_num-1,2))=1,DAY(fst_pay_day)+14,DAY(fst_pay_day)),DAY(fst_pay_day))))))</f>
        <v>41865</v>
      </c>
      <c r="C26" s="46">
        <f t="shared" si="0"/>
        <v>600.48</v>
      </c>
      <c r="D26" s="46">
        <f t="shared" si="1"/>
        <v>499.33</v>
      </c>
      <c r="E26" s="47">
        <f t="shared" si="5"/>
        <v>101.15000000000003</v>
      </c>
      <c r="F26" s="46">
        <f t="shared" si="6"/>
        <v>0</v>
      </c>
      <c r="G26" s="46">
        <f t="shared" si="2"/>
        <v>97886.100000000093</v>
      </c>
      <c r="H26" s="46">
        <f t="shared" si="3"/>
        <v>97886.100000000093</v>
      </c>
    </row>
    <row r="27" spans="1:8" s="10" customFormat="1" ht="15" customHeight="1" x14ac:dyDescent="0.2">
      <c r="A27" s="10">
        <f t="shared" si="4"/>
        <v>21</v>
      </c>
      <c r="B27" s="11">
        <f>IF(A27="","",IF(per_year=26,fst_pay_day+(pay_num-1)*per_y,IF(per_year=52,fst_pay_day+(pay_num-1)*per_y,DATE(YEAR(fst_pay_day),MONTH(fst_pay_day)+(A27-1)*IF(per_year&gt;=26,0,per_y),IF(per_year=24,IF((MOD(pay_num-1,2))=1,DAY(fst_pay_day)+14,DAY(fst_pay_day)),DAY(fst_pay_day))))))</f>
        <v>41896</v>
      </c>
      <c r="C27" s="46">
        <f t="shared" si="0"/>
        <v>600.48</v>
      </c>
      <c r="D27" s="46">
        <f t="shared" si="1"/>
        <v>498.82</v>
      </c>
      <c r="E27" s="47">
        <f t="shared" si="5"/>
        <v>101.66000000000003</v>
      </c>
      <c r="F27" s="46">
        <f t="shared" si="6"/>
        <v>0</v>
      </c>
      <c r="G27" s="46">
        <f t="shared" si="2"/>
        <v>97784.440000000104</v>
      </c>
      <c r="H27" s="46">
        <f t="shared" si="3"/>
        <v>97784.440000000104</v>
      </c>
    </row>
    <row r="28" spans="1:8" s="10" customFormat="1" ht="15" customHeight="1" x14ac:dyDescent="0.2">
      <c r="A28" s="10">
        <f t="shared" si="4"/>
        <v>22</v>
      </c>
      <c r="B28" s="11">
        <f>IF(A28="","",IF(per_year=26,fst_pay_day+(pay_num-1)*per_y,IF(per_year=52,fst_pay_day+(pay_num-1)*per_y,DATE(YEAR(fst_pay_day),MONTH(fst_pay_day)+(A28-1)*IF(per_year&gt;=26,0,per_y),IF(per_year=24,IF((MOD(pay_num-1,2))=1,DAY(fst_pay_day)+14,DAY(fst_pay_day)),DAY(fst_pay_day))))))</f>
        <v>41926</v>
      </c>
      <c r="C28" s="46">
        <f t="shared" si="0"/>
        <v>600.48</v>
      </c>
      <c r="D28" s="46">
        <f t="shared" si="1"/>
        <v>482.22</v>
      </c>
      <c r="E28" s="47">
        <f t="shared" si="5"/>
        <v>118.25999999999999</v>
      </c>
      <c r="F28" s="46">
        <f t="shared" si="6"/>
        <v>0</v>
      </c>
      <c r="G28" s="46">
        <f t="shared" si="2"/>
        <v>97666.180000000109</v>
      </c>
      <c r="H28" s="46">
        <f t="shared" si="3"/>
        <v>97666.180000000109</v>
      </c>
    </row>
    <row r="29" spans="1:8" s="10" customFormat="1" ht="15" customHeight="1" x14ac:dyDescent="0.2">
      <c r="A29" s="10">
        <f t="shared" si="4"/>
        <v>23</v>
      </c>
      <c r="B29" s="11">
        <f>IF(A29="","",IF(per_year=26,fst_pay_day+(pay_num-1)*per_y,IF(per_year=52,fst_pay_day+(pay_num-1)*per_y,DATE(YEAR(fst_pay_day),MONTH(fst_pay_day)+(A29-1)*IF(per_year&gt;=26,0,per_y),IF(per_year=24,IF((MOD(pay_num-1,2))=1,DAY(fst_pay_day)+14,DAY(fst_pay_day)),DAY(fst_pay_day))))))</f>
        <v>41957</v>
      </c>
      <c r="C29" s="46">
        <f t="shared" si="0"/>
        <v>600.48</v>
      </c>
      <c r="D29" s="46">
        <f t="shared" si="1"/>
        <v>497.7</v>
      </c>
      <c r="E29" s="47">
        <f t="shared" si="5"/>
        <v>102.78000000000003</v>
      </c>
      <c r="F29" s="46">
        <f t="shared" si="6"/>
        <v>0</v>
      </c>
      <c r="G29" s="46">
        <f t="shared" si="2"/>
        <v>97563.400000000111</v>
      </c>
      <c r="H29" s="46">
        <f t="shared" si="3"/>
        <v>97563.400000000111</v>
      </c>
    </row>
    <row r="30" spans="1:8" s="10" customFormat="1" ht="15" customHeight="1" x14ac:dyDescent="0.2">
      <c r="A30" s="10">
        <f t="shared" si="4"/>
        <v>24</v>
      </c>
      <c r="B30" s="11">
        <f>IF(A30="","",IF(per_year=26,fst_pay_day+(pay_num-1)*per_y,IF(per_year=52,fst_pay_day+(pay_num-1)*per_y,DATE(YEAR(fst_pay_day),MONTH(fst_pay_day)+(A30-1)*IF(per_year&gt;=26,0,per_y),IF(per_year=24,IF((MOD(pay_num-1,2))=1,DAY(fst_pay_day)+14,DAY(fst_pay_day)),DAY(fst_pay_day))))))</f>
        <v>41987</v>
      </c>
      <c r="C30" s="46">
        <f t="shared" si="0"/>
        <v>600.48</v>
      </c>
      <c r="D30" s="46">
        <f t="shared" si="1"/>
        <v>481.13</v>
      </c>
      <c r="E30" s="47">
        <f t="shared" si="5"/>
        <v>119.35000000000002</v>
      </c>
      <c r="F30" s="46">
        <f t="shared" si="6"/>
        <v>0</v>
      </c>
      <c r="G30" s="46">
        <f t="shared" si="2"/>
        <v>97444.050000000119</v>
      </c>
      <c r="H30" s="46">
        <f t="shared" si="3"/>
        <v>97444.050000000119</v>
      </c>
    </row>
    <row r="31" spans="1:8" s="10" customFormat="1" ht="15" customHeight="1" x14ac:dyDescent="0.2">
      <c r="A31" s="10">
        <f t="shared" si="4"/>
        <v>25</v>
      </c>
      <c r="B31" s="11">
        <f>IF(A31="","",IF(per_year=26,fst_pay_day+(pay_num-1)*per_y,IF(per_year=52,fst_pay_day+(pay_num-1)*per_y,DATE(YEAR(fst_pay_day),MONTH(fst_pay_day)+(A31-1)*IF(per_year&gt;=26,0,per_y),IF(per_year=24,IF((MOD(pay_num-1,2))=1,DAY(fst_pay_day)+14,DAY(fst_pay_day)),DAY(fst_pay_day))))))</f>
        <v>42018</v>
      </c>
      <c r="C31" s="46">
        <f t="shared" si="0"/>
        <v>600.48</v>
      </c>
      <c r="D31" s="46">
        <f t="shared" si="1"/>
        <v>496.56</v>
      </c>
      <c r="E31" s="47">
        <f t="shared" si="5"/>
        <v>103.92000000000002</v>
      </c>
      <c r="F31" s="46">
        <f t="shared" si="6"/>
        <v>0</v>
      </c>
      <c r="G31" s="46">
        <f t="shared" si="2"/>
        <v>97340.130000000121</v>
      </c>
      <c r="H31" s="46">
        <f t="shared" si="3"/>
        <v>97340.130000000121</v>
      </c>
    </row>
    <row r="32" spans="1:8" s="10" customFormat="1" ht="15" customHeight="1" x14ac:dyDescent="0.2">
      <c r="A32" s="10">
        <f t="shared" si="4"/>
        <v>26</v>
      </c>
      <c r="B32" s="11">
        <f>IF(A32="","",IF(per_year=26,fst_pay_day+(pay_num-1)*per_y,IF(per_year=52,fst_pay_day+(pay_num-1)*per_y,DATE(YEAR(fst_pay_day),MONTH(fst_pay_day)+(A32-1)*IF(per_year&gt;=26,0,per_y),IF(per_year=24,IF((MOD(pay_num-1,2))=1,DAY(fst_pay_day)+14,DAY(fst_pay_day)),DAY(fst_pay_day))))))</f>
        <v>42049</v>
      </c>
      <c r="C32" s="46">
        <f t="shared" si="0"/>
        <v>600.48</v>
      </c>
      <c r="D32" s="46">
        <f t="shared" si="1"/>
        <v>496.03</v>
      </c>
      <c r="E32" s="47">
        <f t="shared" si="5"/>
        <v>104.45000000000005</v>
      </c>
      <c r="F32" s="46">
        <f t="shared" si="6"/>
        <v>0</v>
      </c>
      <c r="G32" s="46">
        <f t="shared" si="2"/>
        <v>97235.680000000124</v>
      </c>
      <c r="H32" s="46">
        <f t="shared" si="3"/>
        <v>97235.680000000124</v>
      </c>
    </row>
    <row r="33" spans="1:8" s="10" customFormat="1" ht="15" customHeight="1" x14ac:dyDescent="0.2">
      <c r="A33" s="10">
        <f t="shared" si="4"/>
        <v>27</v>
      </c>
      <c r="B33" s="11">
        <f>IF(A33="","",IF(per_year=26,fst_pay_day+(pay_num-1)*per_y,IF(per_year=52,fst_pay_day+(pay_num-1)*per_y,DATE(YEAR(fst_pay_day),MONTH(fst_pay_day)+(A33-1)*IF(per_year&gt;=26,0,per_y),IF(per_year=24,IF((MOD(pay_num-1,2))=1,DAY(fst_pay_day)+14,DAY(fst_pay_day)),DAY(fst_pay_day))))))</f>
        <v>42077</v>
      </c>
      <c r="C33" s="46">
        <f t="shared" si="0"/>
        <v>600.48</v>
      </c>
      <c r="D33" s="46">
        <f t="shared" si="1"/>
        <v>447.55</v>
      </c>
      <c r="E33" s="47">
        <f t="shared" si="5"/>
        <v>152.93</v>
      </c>
      <c r="F33" s="46">
        <f t="shared" si="6"/>
        <v>0</v>
      </c>
      <c r="G33" s="46">
        <f t="shared" si="2"/>
        <v>97082.750000000131</v>
      </c>
      <c r="H33" s="46">
        <f t="shared" si="3"/>
        <v>97082.750000000131</v>
      </c>
    </row>
    <row r="34" spans="1:8" s="10" customFormat="1" ht="15" customHeight="1" x14ac:dyDescent="0.2">
      <c r="A34" s="10">
        <f t="shared" si="4"/>
        <v>28</v>
      </c>
      <c r="B34" s="11">
        <f>IF(A34="","",IF(per_year=26,fst_pay_day+(pay_num-1)*per_y,IF(per_year=52,fst_pay_day+(pay_num-1)*per_y,DATE(YEAR(fst_pay_day),MONTH(fst_pay_day)+(A34-1)*IF(per_year&gt;=26,0,per_y),IF(per_year=24,IF((MOD(pay_num-1,2))=1,DAY(fst_pay_day)+14,DAY(fst_pay_day)),DAY(fst_pay_day))))))</f>
        <v>42108</v>
      </c>
      <c r="C34" s="46">
        <f t="shared" si="0"/>
        <v>600.48</v>
      </c>
      <c r="D34" s="46">
        <f t="shared" si="1"/>
        <v>494.72</v>
      </c>
      <c r="E34" s="47">
        <f t="shared" si="5"/>
        <v>105.75999999999999</v>
      </c>
      <c r="F34" s="46">
        <f t="shared" si="6"/>
        <v>0</v>
      </c>
      <c r="G34" s="46">
        <f t="shared" si="2"/>
        <v>96976.990000000136</v>
      </c>
      <c r="H34" s="46">
        <f t="shared" si="3"/>
        <v>96976.990000000136</v>
      </c>
    </row>
    <row r="35" spans="1:8" s="10" customFormat="1" ht="15" customHeight="1" x14ac:dyDescent="0.2">
      <c r="A35" s="10">
        <f t="shared" si="4"/>
        <v>29</v>
      </c>
      <c r="B35" s="11">
        <f>IF(A35="","",IF(per_year=26,fst_pay_day+(pay_num-1)*per_y,IF(per_year=52,fst_pay_day+(pay_num-1)*per_y,DATE(YEAR(fst_pay_day),MONTH(fst_pay_day)+(A35-1)*IF(per_year&gt;=26,0,per_y),IF(per_year=24,IF((MOD(pay_num-1,2))=1,DAY(fst_pay_day)+14,DAY(fst_pay_day)),DAY(fst_pay_day))))))</f>
        <v>42138</v>
      </c>
      <c r="C35" s="46">
        <f t="shared" si="0"/>
        <v>600.48</v>
      </c>
      <c r="D35" s="46">
        <f t="shared" si="1"/>
        <v>478.24</v>
      </c>
      <c r="E35" s="47">
        <f t="shared" si="5"/>
        <v>122.24000000000001</v>
      </c>
      <c r="F35" s="46">
        <f t="shared" si="6"/>
        <v>0</v>
      </c>
      <c r="G35" s="46">
        <f t="shared" si="2"/>
        <v>96854.750000000146</v>
      </c>
      <c r="H35" s="46">
        <f t="shared" si="3"/>
        <v>96854.750000000146</v>
      </c>
    </row>
    <row r="36" spans="1:8" s="10" customFormat="1" ht="15" customHeight="1" x14ac:dyDescent="0.2">
      <c r="A36" s="10">
        <f t="shared" si="4"/>
        <v>30</v>
      </c>
      <c r="B36" s="11">
        <f>IF(A36="","",IF(per_year=26,fst_pay_day+(pay_num-1)*per_y,IF(per_year=52,fst_pay_day+(pay_num-1)*per_y,DATE(YEAR(fst_pay_day),MONTH(fst_pay_day)+(A36-1)*IF(per_year&gt;=26,0,per_y),IF(per_year=24,IF((MOD(pay_num-1,2))=1,DAY(fst_pay_day)+14,DAY(fst_pay_day)),DAY(fst_pay_day))))))</f>
        <v>42169</v>
      </c>
      <c r="C36" s="46">
        <f t="shared" si="0"/>
        <v>600.48</v>
      </c>
      <c r="D36" s="46">
        <f t="shared" si="1"/>
        <v>493.56</v>
      </c>
      <c r="E36" s="47">
        <f t="shared" si="5"/>
        <v>106.92000000000002</v>
      </c>
      <c r="F36" s="46">
        <f t="shared" si="6"/>
        <v>0</v>
      </c>
      <c r="G36" s="46">
        <f t="shared" si="2"/>
        <v>96747.830000000147</v>
      </c>
      <c r="H36" s="46">
        <f t="shared" si="3"/>
        <v>96747.830000000147</v>
      </c>
    </row>
    <row r="37" spans="1:8" s="10" customFormat="1" ht="15" customHeight="1" x14ac:dyDescent="0.2">
      <c r="A37" s="10">
        <f t="shared" si="4"/>
        <v>31</v>
      </c>
      <c r="B37" s="11">
        <f>IF(A37="","",IF(per_year=26,fst_pay_day+(pay_num-1)*per_y,IF(per_year=52,fst_pay_day+(pay_num-1)*per_y,DATE(YEAR(fst_pay_day),MONTH(fst_pay_day)+(A37-1)*IF(per_year&gt;=26,0,per_y),IF(per_year=24,IF((MOD(pay_num-1,2))=1,DAY(fst_pay_day)+14,DAY(fst_pay_day)),DAY(fst_pay_day))))))</f>
        <v>42199</v>
      </c>
      <c r="C37" s="46">
        <f t="shared" si="0"/>
        <v>600.48</v>
      </c>
      <c r="D37" s="46">
        <f t="shared" si="1"/>
        <v>477.11</v>
      </c>
      <c r="E37" s="47">
        <f t="shared" si="5"/>
        <v>123.37</v>
      </c>
      <c r="F37" s="46">
        <f t="shared" si="6"/>
        <v>0</v>
      </c>
      <c r="G37" s="46">
        <f t="shared" si="2"/>
        <v>96624.460000000152</v>
      </c>
      <c r="H37" s="46">
        <f t="shared" si="3"/>
        <v>96624.460000000152</v>
      </c>
    </row>
    <row r="38" spans="1:8" s="10" customFormat="1" ht="15" customHeight="1" x14ac:dyDescent="0.2">
      <c r="A38" s="10">
        <f t="shared" si="4"/>
        <v>32</v>
      </c>
      <c r="B38" s="11">
        <f>IF(A38="","",IF(per_year=26,fst_pay_day+(pay_num-1)*per_y,IF(per_year=52,fst_pay_day+(pay_num-1)*per_y,DATE(YEAR(fst_pay_day),MONTH(fst_pay_day)+(A38-1)*IF(per_year&gt;=26,0,per_y),IF(per_year=24,IF((MOD(pay_num-1,2))=1,DAY(fst_pay_day)+14,DAY(fst_pay_day)),DAY(fst_pay_day))))))</f>
        <v>42230</v>
      </c>
      <c r="C38" s="46">
        <f t="shared" si="0"/>
        <v>600.48</v>
      </c>
      <c r="D38" s="46">
        <f t="shared" si="1"/>
        <v>492.39</v>
      </c>
      <c r="E38" s="47">
        <f t="shared" si="5"/>
        <v>108.09000000000003</v>
      </c>
      <c r="F38" s="46">
        <f t="shared" si="6"/>
        <v>0</v>
      </c>
      <c r="G38" s="46">
        <f t="shared" si="2"/>
        <v>96516.370000000155</v>
      </c>
      <c r="H38" s="46">
        <f t="shared" si="3"/>
        <v>96516.370000000155</v>
      </c>
    </row>
    <row r="39" spans="1:8" s="10" customFormat="1" ht="15" customHeight="1" x14ac:dyDescent="0.2">
      <c r="A39" s="10">
        <f t="shared" si="4"/>
        <v>33</v>
      </c>
      <c r="B39" s="11">
        <f>IF(A39="","",IF(per_year=26,fst_pay_day+(pay_num-1)*per_y,IF(per_year=52,fst_pay_day+(pay_num-1)*per_y,DATE(YEAR(fst_pay_day),MONTH(fst_pay_day)+(A39-1)*IF(per_year&gt;=26,0,per_y),IF(per_year=24,IF((MOD(pay_num-1,2))=1,DAY(fst_pay_day)+14,DAY(fst_pay_day)),DAY(fst_pay_day))))))</f>
        <v>42261</v>
      </c>
      <c r="C39" s="46">
        <f t="shared" si="0"/>
        <v>600.48</v>
      </c>
      <c r="D39" s="46">
        <f t="shared" si="1"/>
        <v>491.84</v>
      </c>
      <c r="E39" s="47">
        <f t="shared" si="5"/>
        <v>108.64000000000004</v>
      </c>
      <c r="F39" s="46">
        <f t="shared" si="6"/>
        <v>0</v>
      </c>
      <c r="G39" s="46">
        <f t="shared" si="2"/>
        <v>96407.730000000156</v>
      </c>
      <c r="H39" s="46">
        <f t="shared" si="3"/>
        <v>96407.730000000156</v>
      </c>
    </row>
    <row r="40" spans="1:8" s="10" customFormat="1" ht="15" customHeight="1" x14ac:dyDescent="0.2">
      <c r="A40" s="10">
        <f t="shared" si="4"/>
        <v>34</v>
      </c>
      <c r="B40" s="11">
        <f>IF(A40="","",IF(per_year=26,fst_pay_day+(pay_num-1)*per_y,IF(per_year=52,fst_pay_day+(pay_num-1)*per_y,DATE(YEAR(fst_pay_day),MONTH(fst_pay_day)+(A40-1)*IF(per_year&gt;=26,0,per_y),IF(per_year=24,IF((MOD(pay_num-1,2))=1,DAY(fst_pay_day)+14,DAY(fst_pay_day)),DAY(fst_pay_day))))))</f>
        <v>42291</v>
      </c>
      <c r="C40" s="46">
        <f t="shared" si="0"/>
        <v>600.48</v>
      </c>
      <c r="D40" s="46">
        <f t="shared" si="1"/>
        <v>475.44</v>
      </c>
      <c r="E40" s="47">
        <f t="shared" si="5"/>
        <v>125.04000000000002</v>
      </c>
      <c r="F40" s="46">
        <f t="shared" si="6"/>
        <v>0</v>
      </c>
      <c r="G40" s="46">
        <f t="shared" si="2"/>
        <v>96282.690000000162</v>
      </c>
      <c r="H40" s="46">
        <f t="shared" si="3"/>
        <v>96282.690000000162</v>
      </c>
    </row>
    <row r="41" spans="1:8" s="10" customFormat="1" ht="15" customHeight="1" x14ac:dyDescent="0.2">
      <c r="A41" s="10">
        <f t="shared" si="4"/>
        <v>35</v>
      </c>
      <c r="B41" s="11">
        <f>IF(A41="","",IF(per_year=26,fst_pay_day+(pay_num-1)*per_y,IF(per_year=52,fst_pay_day+(pay_num-1)*per_y,DATE(YEAR(fst_pay_day),MONTH(fst_pay_day)+(A41-1)*IF(per_year&gt;=26,0,per_y),IF(per_year=24,IF((MOD(pay_num-1,2))=1,DAY(fst_pay_day)+14,DAY(fst_pay_day)),DAY(fst_pay_day))))))</f>
        <v>42322</v>
      </c>
      <c r="C41" s="46">
        <f t="shared" si="0"/>
        <v>600.48</v>
      </c>
      <c r="D41" s="46">
        <f t="shared" si="1"/>
        <v>490.65</v>
      </c>
      <c r="E41" s="47">
        <f t="shared" si="5"/>
        <v>109.83000000000004</v>
      </c>
      <c r="F41" s="46">
        <f t="shared" si="6"/>
        <v>0</v>
      </c>
      <c r="G41" s="46">
        <f t="shared" si="2"/>
        <v>96172.860000000161</v>
      </c>
      <c r="H41" s="46">
        <f t="shared" si="3"/>
        <v>96172.860000000161</v>
      </c>
    </row>
    <row r="42" spans="1:8" s="10" customFormat="1" ht="15" customHeight="1" x14ac:dyDescent="0.2">
      <c r="A42" s="10">
        <f t="shared" si="4"/>
        <v>36</v>
      </c>
      <c r="B42" s="11">
        <f>IF(A42="","",IF(per_year=26,fst_pay_day+(pay_num-1)*per_y,IF(per_year=52,fst_pay_day+(pay_num-1)*per_y,DATE(YEAR(fst_pay_day),MONTH(fst_pay_day)+(A42-1)*IF(per_year&gt;=26,0,per_y),IF(per_year=24,IF((MOD(pay_num-1,2))=1,DAY(fst_pay_day)+14,DAY(fst_pay_day)),DAY(fst_pay_day))))))</f>
        <v>42352</v>
      </c>
      <c r="C42" s="46">
        <f t="shared" si="0"/>
        <v>600.48</v>
      </c>
      <c r="D42" s="46">
        <f t="shared" si="1"/>
        <v>474.28</v>
      </c>
      <c r="E42" s="47">
        <f t="shared" si="5"/>
        <v>126.20000000000005</v>
      </c>
      <c r="F42" s="46">
        <f t="shared" si="6"/>
        <v>0</v>
      </c>
      <c r="G42" s="46">
        <f t="shared" si="2"/>
        <v>96046.660000000164</v>
      </c>
      <c r="H42" s="46">
        <f t="shared" si="3"/>
        <v>96046.660000000164</v>
      </c>
    </row>
    <row r="43" spans="1:8" s="10" customFormat="1" ht="15" customHeight="1" x14ac:dyDescent="0.2">
      <c r="A43" s="10">
        <f t="shared" si="4"/>
        <v>37</v>
      </c>
      <c r="B43" s="11">
        <f>IF(A43="","",IF(per_year=26,fst_pay_day+(pay_num-1)*per_y,IF(per_year=52,fst_pay_day+(pay_num-1)*per_y,DATE(YEAR(fst_pay_day),MONTH(fst_pay_day)+(A43-1)*IF(per_year&gt;=26,0,per_y),IF(per_year=24,IF((MOD(pay_num-1,2))=1,DAY(fst_pay_day)+14,DAY(fst_pay_day)),DAY(fst_pay_day))))))</f>
        <v>42383</v>
      </c>
      <c r="C43" s="46">
        <f t="shared" si="0"/>
        <v>600.48</v>
      </c>
      <c r="D43" s="46">
        <f t="shared" si="1"/>
        <v>489.44</v>
      </c>
      <c r="E43" s="47">
        <f t="shared" si="5"/>
        <v>111.04000000000002</v>
      </c>
      <c r="F43" s="46">
        <f t="shared" si="6"/>
        <v>0</v>
      </c>
      <c r="G43" s="46">
        <f t="shared" si="2"/>
        <v>95935.62000000017</v>
      </c>
      <c r="H43" s="46">
        <f t="shared" si="3"/>
        <v>95935.62000000017</v>
      </c>
    </row>
    <row r="44" spans="1:8" s="10" customFormat="1" ht="15" customHeight="1" x14ac:dyDescent="0.2">
      <c r="A44" s="10">
        <f t="shared" si="4"/>
        <v>38</v>
      </c>
      <c r="B44" s="11">
        <f>IF(A44="","",IF(per_year=26,fst_pay_day+(pay_num-1)*per_y,IF(per_year=52,fst_pay_day+(pay_num-1)*per_y,DATE(YEAR(fst_pay_day),MONTH(fst_pay_day)+(A44-1)*IF(per_year&gt;=26,0,per_y),IF(per_year=24,IF((MOD(pay_num-1,2))=1,DAY(fst_pay_day)+14,DAY(fst_pay_day)),DAY(fst_pay_day))))))</f>
        <v>42414</v>
      </c>
      <c r="C44" s="46">
        <f t="shared" si="0"/>
        <v>600.48</v>
      </c>
      <c r="D44" s="46">
        <f t="shared" si="1"/>
        <v>488.88</v>
      </c>
      <c r="E44" s="47">
        <f t="shared" si="5"/>
        <v>111.60000000000002</v>
      </c>
      <c r="F44" s="46">
        <f t="shared" si="6"/>
        <v>0</v>
      </c>
      <c r="G44" s="46">
        <f t="shared" si="2"/>
        <v>95824.020000000179</v>
      </c>
      <c r="H44" s="46">
        <f t="shared" si="3"/>
        <v>95824.020000000179</v>
      </c>
    </row>
    <row r="45" spans="1:8" s="10" customFormat="1" ht="15" customHeight="1" x14ac:dyDescent="0.2">
      <c r="A45" s="10">
        <f t="shared" si="4"/>
        <v>39</v>
      </c>
      <c r="B45" s="11">
        <f>IF(A45="","",IF(per_year=26,fst_pay_day+(pay_num-1)*per_y,IF(per_year=52,fst_pay_day+(pay_num-1)*per_y,DATE(YEAR(fst_pay_day),MONTH(fst_pay_day)+(A45-1)*IF(per_year&gt;=26,0,per_y),IF(per_year=24,IF((MOD(pay_num-1,2))=1,DAY(fst_pay_day)+14,DAY(fst_pay_day)),DAY(fst_pay_day))))))</f>
        <v>42443</v>
      </c>
      <c r="C45" s="46">
        <f t="shared" si="0"/>
        <v>600.48</v>
      </c>
      <c r="D45" s="46">
        <f t="shared" si="1"/>
        <v>456.8</v>
      </c>
      <c r="E45" s="47">
        <f t="shared" si="5"/>
        <v>143.68</v>
      </c>
      <c r="F45" s="46">
        <f t="shared" si="6"/>
        <v>0</v>
      </c>
      <c r="G45" s="46">
        <f t="shared" si="2"/>
        <v>95680.340000000186</v>
      </c>
      <c r="H45" s="46">
        <f t="shared" si="3"/>
        <v>95680.340000000186</v>
      </c>
    </row>
    <row r="46" spans="1:8" s="10" customFormat="1" ht="15" customHeight="1" x14ac:dyDescent="0.2">
      <c r="A46" s="10">
        <f t="shared" si="4"/>
        <v>40</v>
      </c>
      <c r="B46" s="11">
        <f>IF(A46="","",IF(per_year=26,fst_pay_day+(pay_num-1)*per_y,IF(per_year=52,fst_pay_day+(pay_num-1)*per_y,DATE(YEAR(fst_pay_day),MONTH(fst_pay_day)+(A46-1)*IF(per_year&gt;=26,0,per_y),IF(per_year=24,IF((MOD(pay_num-1,2))=1,DAY(fst_pay_day)+14,DAY(fst_pay_day)),DAY(fst_pay_day))))))</f>
        <v>42474</v>
      </c>
      <c r="C46" s="46">
        <f t="shared" si="0"/>
        <v>600.48</v>
      </c>
      <c r="D46" s="46">
        <f t="shared" si="1"/>
        <v>487.58</v>
      </c>
      <c r="E46" s="47">
        <f t="shared" si="5"/>
        <v>112.90000000000003</v>
      </c>
      <c r="F46" s="46">
        <f t="shared" si="6"/>
        <v>0</v>
      </c>
      <c r="G46" s="46">
        <f t="shared" si="2"/>
        <v>95567.440000000192</v>
      </c>
      <c r="H46" s="46">
        <f t="shared" si="3"/>
        <v>95567.440000000192</v>
      </c>
    </row>
    <row r="47" spans="1:8" s="10" customFormat="1" ht="15" customHeight="1" x14ac:dyDescent="0.2">
      <c r="A47" s="10">
        <f t="shared" si="4"/>
        <v>41</v>
      </c>
      <c r="B47" s="11">
        <f>IF(A47="","",IF(per_year=26,fst_pay_day+(pay_num-1)*per_y,IF(per_year=52,fst_pay_day+(pay_num-1)*per_y,DATE(YEAR(fst_pay_day),MONTH(fst_pay_day)+(A47-1)*IF(per_year&gt;=26,0,per_y),IF(per_year=24,IF((MOD(pay_num-1,2))=1,DAY(fst_pay_day)+14,DAY(fst_pay_day)),DAY(fst_pay_day))))))</f>
        <v>42504</v>
      </c>
      <c r="C47" s="46">
        <f t="shared" si="0"/>
        <v>600.48</v>
      </c>
      <c r="D47" s="46">
        <f t="shared" si="1"/>
        <v>471.29</v>
      </c>
      <c r="E47" s="47">
        <f t="shared" si="5"/>
        <v>129.19</v>
      </c>
      <c r="F47" s="46">
        <f t="shared" si="6"/>
        <v>0</v>
      </c>
      <c r="G47" s="46">
        <f t="shared" si="2"/>
        <v>95438.250000000189</v>
      </c>
      <c r="H47" s="46">
        <f t="shared" si="3"/>
        <v>95438.250000000189</v>
      </c>
    </row>
    <row r="48" spans="1:8" s="10" customFormat="1" ht="15" customHeight="1" x14ac:dyDescent="0.2">
      <c r="A48" s="10">
        <f t="shared" si="4"/>
        <v>42</v>
      </c>
      <c r="B48" s="11">
        <f>IF(A48="","",IF(per_year=26,fst_pay_day+(pay_num-1)*per_y,IF(per_year=52,fst_pay_day+(pay_num-1)*per_y,DATE(YEAR(fst_pay_day),MONTH(fst_pay_day)+(A48-1)*IF(per_year&gt;=26,0,per_y),IF(per_year=24,IF((MOD(pay_num-1,2))=1,DAY(fst_pay_day)+14,DAY(fst_pay_day)),DAY(fst_pay_day))))))</f>
        <v>42535</v>
      </c>
      <c r="C48" s="46">
        <f t="shared" si="0"/>
        <v>600.48</v>
      </c>
      <c r="D48" s="46">
        <f t="shared" si="1"/>
        <v>486.34</v>
      </c>
      <c r="E48" s="47">
        <f t="shared" si="5"/>
        <v>114.14000000000004</v>
      </c>
      <c r="F48" s="46">
        <f t="shared" si="6"/>
        <v>0</v>
      </c>
      <c r="G48" s="46">
        <f t="shared" si="2"/>
        <v>95324.11000000019</v>
      </c>
      <c r="H48" s="46">
        <f t="shared" si="3"/>
        <v>95324.11000000019</v>
      </c>
    </row>
    <row r="49" spans="1:8" s="10" customFormat="1" ht="15" customHeight="1" x14ac:dyDescent="0.2">
      <c r="A49" s="10">
        <f t="shared" si="4"/>
        <v>43</v>
      </c>
      <c r="B49" s="11">
        <f>IF(A49="","",IF(per_year=26,fst_pay_day+(pay_num-1)*per_y,IF(per_year=52,fst_pay_day+(pay_num-1)*per_y,DATE(YEAR(fst_pay_day),MONTH(fst_pay_day)+(A49-1)*IF(per_year&gt;=26,0,per_y),IF(per_year=24,IF((MOD(pay_num-1,2))=1,DAY(fst_pay_day)+14,DAY(fst_pay_day)),DAY(fst_pay_day))))))</f>
        <v>42565</v>
      </c>
      <c r="C49" s="46">
        <f t="shared" si="0"/>
        <v>600.48</v>
      </c>
      <c r="D49" s="46">
        <f t="shared" si="1"/>
        <v>470.09</v>
      </c>
      <c r="E49" s="47">
        <f t="shared" si="5"/>
        <v>130.39000000000004</v>
      </c>
      <c r="F49" s="46">
        <f t="shared" si="6"/>
        <v>0</v>
      </c>
      <c r="G49" s="46">
        <f t="shared" si="2"/>
        <v>95193.72000000019</v>
      </c>
      <c r="H49" s="46">
        <f t="shared" si="3"/>
        <v>95193.72000000019</v>
      </c>
    </row>
    <row r="50" spans="1:8" s="10" customFormat="1" ht="15" customHeight="1" x14ac:dyDescent="0.2">
      <c r="A50" s="10">
        <f t="shared" si="4"/>
        <v>44</v>
      </c>
      <c r="B50" s="11">
        <f>IF(A50="","",IF(per_year=26,fst_pay_day+(pay_num-1)*per_y,IF(per_year=52,fst_pay_day+(pay_num-1)*per_y,DATE(YEAR(fst_pay_day),MONTH(fst_pay_day)+(A50-1)*IF(per_year&gt;=26,0,per_y),IF(per_year=24,IF((MOD(pay_num-1,2))=1,DAY(fst_pay_day)+14,DAY(fst_pay_day)),DAY(fst_pay_day))))))</f>
        <v>42596</v>
      </c>
      <c r="C50" s="46">
        <f t="shared" si="0"/>
        <v>600.48</v>
      </c>
      <c r="D50" s="46">
        <f t="shared" si="1"/>
        <v>485.1</v>
      </c>
      <c r="E50" s="47">
        <f t="shared" si="5"/>
        <v>115.38</v>
      </c>
      <c r="F50" s="46">
        <f t="shared" si="6"/>
        <v>0</v>
      </c>
      <c r="G50" s="46">
        <f t="shared" si="2"/>
        <v>95078.3400000002</v>
      </c>
      <c r="H50" s="46">
        <f t="shared" si="3"/>
        <v>95078.3400000002</v>
      </c>
    </row>
    <row r="51" spans="1:8" s="10" customFormat="1" ht="15" customHeight="1" x14ac:dyDescent="0.2">
      <c r="A51" s="10">
        <f t="shared" si="4"/>
        <v>45</v>
      </c>
      <c r="B51" s="11">
        <f>IF(A51="","",IF(per_year=26,fst_pay_day+(pay_num-1)*per_y,IF(per_year=52,fst_pay_day+(pay_num-1)*per_y,DATE(YEAR(fst_pay_day),MONTH(fst_pay_day)+(A51-1)*IF(per_year&gt;=26,0,per_y),IF(per_year=24,IF((MOD(pay_num-1,2))=1,DAY(fst_pay_day)+14,DAY(fst_pay_day)),DAY(fst_pay_day))))))</f>
        <v>42627</v>
      </c>
      <c r="C51" s="46">
        <f t="shared" si="0"/>
        <v>600.48</v>
      </c>
      <c r="D51" s="46">
        <f t="shared" si="1"/>
        <v>484.51</v>
      </c>
      <c r="E51" s="47">
        <f t="shared" si="5"/>
        <v>115.97000000000003</v>
      </c>
      <c r="F51" s="46">
        <f t="shared" si="6"/>
        <v>0</v>
      </c>
      <c r="G51" s="46">
        <f t="shared" si="2"/>
        <v>94962.370000000199</v>
      </c>
      <c r="H51" s="46">
        <f t="shared" si="3"/>
        <v>94962.370000000199</v>
      </c>
    </row>
    <row r="52" spans="1:8" s="10" customFormat="1" ht="15" customHeight="1" x14ac:dyDescent="0.2">
      <c r="A52" s="10">
        <f t="shared" si="4"/>
        <v>46</v>
      </c>
      <c r="B52" s="11">
        <f>IF(A52="","",IF(per_year=26,fst_pay_day+(pay_num-1)*per_y,IF(per_year=52,fst_pay_day+(pay_num-1)*per_y,DATE(YEAR(fst_pay_day),MONTH(fst_pay_day)+(A52-1)*IF(per_year&gt;=26,0,per_y),IF(per_year=24,IF((MOD(pay_num-1,2))=1,DAY(fst_pay_day)+14,DAY(fst_pay_day)),DAY(fst_pay_day))))))</f>
        <v>42657</v>
      </c>
      <c r="C52" s="46">
        <f t="shared" si="0"/>
        <v>600.48</v>
      </c>
      <c r="D52" s="46">
        <f t="shared" si="1"/>
        <v>468.31</v>
      </c>
      <c r="E52" s="47">
        <f t="shared" si="5"/>
        <v>132.17000000000002</v>
      </c>
      <c r="F52" s="46">
        <f t="shared" si="6"/>
        <v>0</v>
      </c>
      <c r="G52" s="46">
        <f t="shared" si="2"/>
        <v>94830.200000000201</v>
      </c>
      <c r="H52" s="46">
        <f t="shared" si="3"/>
        <v>94830.200000000201</v>
      </c>
    </row>
    <row r="53" spans="1:8" s="10" customFormat="1" ht="15" customHeight="1" x14ac:dyDescent="0.2">
      <c r="A53" s="10">
        <f t="shared" si="4"/>
        <v>47</v>
      </c>
      <c r="B53" s="11">
        <f>IF(A53="","",IF(per_year=26,fst_pay_day+(pay_num-1)*per_y,IF(per_year=52,fst_pay_day+(pay_num-1)*per_y,DATE(YEAR(fst_pay_day),MONTH(fst_pay_day)+(A53-1)*IF(per_year&gt;=26,0,per_y),IF(per_year=24,IF((MOD(pay_num-1,2))=1,DAY(fst_pay_day)+14,DAY(fst_pay_day)),DAY(fst_pay_day))))))</f>
        <v>42688</v>
      </c>
      <c r="C53" s="46">
        <f t="shared" si="0"/>
        <v>600.48</v>
      </c>
      <c r="D53" s="46">
        <f t="shared" si="1"/>
        <v>483.24</v>
      </c>
      <c r="E53" s="47">
        <f t="shared" si="5"/>
        <v>117.24000000000001</v>
      </c>
      <c r="F53" s="46">
        <f t="shared" si="6"/>
        <v>0</v>
      </c>
      <c r="G53" s="46">
        <f t="shared" si="2"/>
        <v>94712.96000000021</v>
      </c>
      <c r="H53" s="46">
        <f t="shared" si="3"/>
        <v>94712.96000000021</v>
      </c>
    </row>
    <row r="54" spans="1:8" s="10" customFormat="1" ht="15" customHeight="1" x14ac:dyDescent="0.2">
      <c r="A54" s="10">
        <f t="shared" si="4"/>
        <v>48</v>
      </c>
      <c r="B54" s="11">
        <f>IF(A54="","",IF(per_year=26,fst_pay_day+(pay_num-1)*per_y,IF(per_year=52,fst_pay_day+(pay_num-1)*per_y,DATE(YEAR(fst_pay_day),MONTH(fst_pay_day)+(A54-1)*IF(per_year&gt;=26,0,per_y),IF(per_year=24,IF((MOD(pay_num-1,2))=1,DAY(fst_pay_day)+14,DAY(fst_pay_day)),DAY(fst_pay_day))))))</f>
        <v>42718</v>
      </c>
      <c r="C54" s="46">
        <f t="shared" si="0"/>
        <v>600.48</v>
      </c>
      <c r="D54" s="46">
        <f t="shared" si="1"/>
        <v>467.08</v>
      </c>
      <c r="E54" s="47">
        <f t="shared" si="5"/>
        <v>133.40000000000003</v>
      </c>
      <c r="F54" s="46">
        <f t="shared" si="6"/>
        <v>0</v>
      </c>
      <c r="G54" s="46">
        <f t="shared" si="2"/>
        <v>94579.560000000216</v>
      </c>
      <c r="H54" s="46">
        <f t="shared" si="3"/>
        <v>94579.560000000216</v>
      </c>
    </row>
    <row r="55" spans="1:8" s="10" customFormat="1" ht="15" customHeight="1" x14ac:dyDescent="0.2">
      <c r="A55" s="10">
        <f t="shared" si="4"/>
        <v>49</v>
      </c>
      <c r="B55" s="11">
        <f>IF(A55="","",IF(per_year=26,fst_pay_day+(pay_num-1)*per_y,IF(per_year=52,fst_pay_day+(pay_num-1)*per_y,DATE(YEAR(fst_pay_day),MONTH(fst_pay_day)+(A55-1)*IF(per_year&gt;=26,0,per_y),IF(per_year=24,IF((MOD(pay_num-1,2))=1,DAY(fst_pay_day)+14,DAY(fst_pay_day)),DAY(fst_pay_day))))))</f>
        <v>42749</v>
      </c>
      <c r="C55" s="46">
        <f t="shared" si="0"/>
        <v>600.48</v>
      </c>
      <c r="D55" s="46">
        <f t="shared" si="1"/>
        <v>481.97</v>
      </c>
      <c r="E55" s="47">
        <f t="shared" si="5"/>
        <v>118.50999999999999</v>
      </c>
      <c r="F55" s="46">
        <f t="shared" si="6"/>
        <v>0</v>
      </c>
      <c r="G55" s="46">
        <f t="shared" si="2"/>
        <v>94461.050000000221</v>
      </c>
      <c r="H55" s="46">
        <f t="shared" si="3"/>
        <v>94461.050000000221</v>
      </c>
    </row>
    <row r="56" spans="1:8" s="10" customFormat="1" ht="15" customHeight="1" x14ac:dyDescent="0.2">
      <c r="A56" s="10">
        <f t="shared" si="4"/>
        <v>50</v>
      </c>
      <c r="B56" s="11">
        <f>IF(A56="","",IF(per_year=26,fst_pay_day+(pay_num-1)*per_y,IF(per_year=52,fst_pay_day+(pay_num-1)*per_y,DATE(YEAR(fst_pay_day),MONTH(fst_pay_day)+(A56-1)*IF(per_year&gt;=26,0,per_y),IF(per_year=24,IF((MOD(pay_num-1,2))=1,DAY(fst_pay_day)+14,DAY(fst_pay_day)),DAY(fst_pay_day))))))</f>
        <v>42780</v>
      </c>
      <c r="C56" s="46">
        <f t="shared" si="0"/>
        <v>600.48</v>
      </c>
      <c r="D56" s="46">
        <f t="shared" si="1"/>
        <v>481.36</v>
      </c>
      <c r="E56" s="47">
        <f t="shared" si="5"/>
        <v>119.12</v>
      </c>
      <c r="F56" s="46">
        <f t="shared" si="6"/>
        <v>0</v>
      </c>
      <c r="G56" s="46">
        <f t="shared" si="2"/>
        <v>94341.930000000226</v>
      </c>
      <c r="H56" s="46">
        <f t="shared" si="3"/>
        <v>94341.930000000226</v>
      </c>
    </row>
    <row r="57" spans="1:8" s="10" customFormat="1" ht="15" customHeight="1" x14ac:dyDescent="0.2">
      <c r="A57" s="10">
        <f t="shared" si="4"/>
        <v>51</v>
      </c>
      <c r="B57" s="11">
        <f>IF(A57="","",IF(per_year=26,fst_pay_day+(pay_num-1)*per_y,IF(per_year=52,fst_pay_day+(pay_num-1)*per_y,DATE(YEAR(fst_pay_day),MONTH(fst_pay_day)+(A57-1)*IF(per_year&gt;=26,0,per_y),IF(per_year=24,IF((MOD(pay_num-1,2))=1,DAY(fst_pay_day)+14,DAY(fst_pay_day)),DAY(fst_pay_day))))))</f>
        <v>42808</v>
      </c>
      <c r="C57" s="46">
        <f t="shared" si="0"/>
        <v>600.48</v>
      </c>
      <c r="D57" s="46">
        <f t="shared" si="1"/>
        <v>434.23</v>
      </c>
      <c r="E57" s="47">
        <f t="shared" si="5"/>
        <v>166.25</v>
      </c>
      <c r="F57" s="46">
        <f t="shared" si="6"/>
        <v>0</v>
      </c>
      <c r="G57" s="46">
        <f t="shared" si="2"/>
        <v>94175.680000000226</v>
      </c>
      <c r="H57" s="46">
        <f t="shared" si="3"/>
        <v>94175.680000000226</v>
      </c>
    </row>
    <row r="58" spans="1:8" s="10" customFormat="1" ht="15" customHeight="1" x14ac:dyDescent="0.2">
      <c r="A58" s="10">
        <f t="shared" si="4"/>
        <v>52</v>
      </c>
      <c r="B58" s="11">
        <f>IF(A58="","",IF(per_year=26,fst_pay_day+(pay_num-1)*per_y,IF(per_year=52,fst_pay_day+(pay_num-1)*per_y,DATE(YEAR(fst_pay_day),MONTH(fst_pay_day)+(A58-1)*IF(per_year&gt;=26,0,per_y),IF(per_year=24,IF((MOD(pay_num-1,2))=1,DAY(fst_pay_day)+14,DAY(fst_pay_day)),DAY(fst_pay_day))))))</f>
        <v>42839</v>
      </c>
      <c r="C58" s="46">
        <f t="shared" si="0"/>
        <v>600.48</v>
      </c>
      <c r="D58" s="46">
        <f t="shared" si="1"/>
        <v>479.91</v>
      </c>
      <c r="E58" s="47">
        <f t="shared" si="5"/>
        <v>120.57</v>
      </c>
      <c r="F58" s="46">
        <f t="shared" si="6"/>
        <v>0</v>
      </c>
      <c r="G58" s="46">
        <f t="shared" si="2"/>
        <v>94055.110000000233</v>
      </c>
      <c r="H58" s="46">
        <f t="shared" si="3"/>
        <v>94055.110000000233</v>
      </c>
    </row>
    <row r="59" spans="1:8" s="10" customFormat="1" ht="15" customHeight="1" x14ac:dyDescent="0.2">
      <c r="A59" s="10">
        <f t="shared" si="4"/>
        <v>53</v>
      </c>
      <c r="B59" s="11">
        <f>IF(A59="","",IF(per_year=26,fst_pay_day+(pay_num-1)*per_y,IF(per_year=52,fst_pay_day+(pay_num-1)*per_y,DATE(YEAR(fst_pay_day),MONTH(fst_pay_day)+(A59-1)*IF(per_year&gt;=26,0,per_y),IF(per_year=24,IF((MOD(pay_num-1,2))=1,DAY(fst_pay_day)+14,DAY(fst_pay_day)),DAY(fst_pay_day))))))</f>
        <v>42869</v>
      </c>
      <c r="C59" s="46">
        <f t="shared" si="0"/>
        <v>600.48</v>
      </c>
      <c r="D59" s="46">
        <f t="shared" si="1"/>
        <v>463.83</v>
      </c>
      <c r="E59" s="47">
        <f t="shared" si="5"/>
        <v>136.65000000000003</v>
      </c>
      <c r="F59" s="46">
        <f t="shared" si="6"/>
        <v>0</v>
      </c>
      <c r="G59" s="46">
        <f t="shared" si="2"/>
        <v>93918.460000000239</v>
      </c>
      <c r="H59" s="46">
        <f t="shared" si="3"/>
        <v>93918.460000000239</v>
      </c>
    </row>
    <row r="60" spans="1:8" s="10" customFormat="1" ht="15" customHeight="1" x14ac:dyDescent="0.2">
      <c r="A60" s="10">
        <f t="shared" si="4"/>
        <v>54</v>
      </c>
      <c r="B60" s="11">
        <f>IF(A60="","",IF(per_year=26,fst_pay_day+(pay_num-1)*per_y,IF(per_year=52,fst_pay_day+(pay_num-1)*per_y,DATE(YEAR(fst_pay_day),MONTH(fst_pay_day)+(A60-1)*IF(per_year&gt;=26,0,per_y),IF(per_year=24,IF((MOD(pay_num-1,2))=1,DAY(fst_pay_day)+14,DAY(fst_pay_day)),DAY(fst_pay_day))))))</f>
        <v>42900</v>
      </c>
      <c r="C60" s="46">
        <f t="shared" si="0"/>
        <v>600.48</v>
      </c>
      <c r="D60" s="46">
        <f t="shared" si="1"/>
        <v>478.6</v>
      </c>
      <c r="E60" s="47">
        <f t="shared" si="5"/>
        <v>121.88</v>
      </c>
      <c r="F60" s="46">
        <f t="shared" si="6"/>
        <v>0</v>
      </c>
      <c r="G60" s="46">
        <f t="shared" si="2"/>
        <v>93796.580000000249</v>
      </c>
      <c r="H60" s="46">
        <f t="shared" si="3"/>
        <v>93796.580000000249</v>
      </c>
    </row>
    <row r="61" spans="1:8" s="10" customFormat="1" ht="15" customHeight="1" x14ac:dyDescent="0.2">
      <c r="A61" s="10">
        <f t="shared" si="4"/>
        <v>55</v>
      </c>
      <c r="B61" s="11">
        <f>IF(A61="","",IF(per_year=26,fst_pay_day+(pay_num-1)*per_y,IF(per_year=52,fst_pay_day+(pay_num-1)*per_y,DATE(YEAR(fst_pay_day),MONTH(fst_pay_day)+(A61-1)*IF(per_year&gt;=26,0,per_y),IF(per_year=24,IF((MOD(pay_num-1,2))=1,DAY(fst_pay_day)+14,DAY(fst_pay_day)),DAY(fst_pay_day))))))</f>
        <v>42930</v>
      </c>
      <c r="C61" s="46">
        <f t="shared" si="0"/>
        <v>600.48</v>
      </c>
      <c r="D61" s="46">
        <f t="shared" si="1"/>
        <v>462.56</v>
      </c>
      <c r="E61" s="47">
        <f t="shared" si="5"/>
        <v>137.92000000000002</v>
      </c>
      <c r="F61" s="46">
        <f t="shared" si="6"/>
        <v>0</v>
      </c>
      <c r="G61" s="46">
        <f t="shared" si="2"/>
        <v>93658.660000000251</v>
      </c>
      <c r="H61" s="46">
        <f t="shared" si="3"/>
        <v>93658.660000000251</v>
      </c>
    </row>
    <row r="62" spans="1:8" s="10" customFormat="1" ht="15" customHeight="1" x14ac:dyDescent="0.2">
      <c r="A62" s="10">
        <f t="shared" si="4"/>
        <v>56</v>
      </c>
      <c r="B62" s="11">
        <f>IF(A62="","",IF(per_year=26,fst_pay_day+(pay_num-1)*per_y,IF(per_year=52,fst_pay_day+(pay_num-1)*per_y,DATE(YEAR(fst_pay_day),MONTH(fst_pay_day)+(A62-1)*IF(per_year&gt;=26,0,per_y),IF(per_year=24,IF((MOD(pay_num-1,2))=1,DAY(fst_pay_day)+14,DAY(fst_pay_day)),DAY(fst_pay_day))))))</f>
        <v>42961</v>
      </c>
      <c r="C62" s="46">
        <f t="shared" si="0"/>
        <v>600.48</v>
      </c>
      <c r="D62" s="46">
        <f t="shared" si="1"/>
        <v>477.27</v>
      </c>
      <c r="E62" s="47">
        <f t="shared" si="5"/>
        <v>123.21000000000004</v>
      </c>
      <c r="F62" s="46">
        <f t="shared" si="6"/>
        <v>0</v>
      </c>
      <c r="G62" s="46">
        <f t="shared" si="2"/>
        <v>93535.450000000259</v>
      </c>
      <c r="H62" s="46">
        <f t="shared" si="3"/>
        <v>93535.450000000259</v>
      </c>
    </row>
    <row r="63" spans="1:8" s="10" customFormat="1" ht="15" customHeight="1" x14ac:dyDescent="0.2">
      <c r="A63" s="10">
        <f t="shared" si="4"/>
        <v>57</v>
      </c>
      <c r="B63" s="11">
        <f>IF(A63="","",IF(per_year=26,fst_pay_day+(pay_num-1)*per_y,IF(per_year=52,fst_pay_day+(pay_num-1)*per_y,DATE(YEAR(fst_pay_day),MONTH(fst_pay_day)+(A63-1)*IF(per_year&gt;=26,0,per_y),IF(per_year=24,IF((MOD(pay_num-1,2))=1,DAY(fst_pay_day)+14,DAY(fst_pay_day)),DAY(fst_pay_day))))))</f>
        <v>42992</v>
      </c>
      <c r="C63" s="46">
        <f t="shared" si="0"/>
        <v>600.48</v>
      </c>
      <c r="D63" s="46">
        <f t="shared" si="1"/>
        <v>476.65</v>
      </c>
      <c r="E63" s="47">
        <f t="shared" si="5"/>
        <v>123.83000000000004</v>
      </c>
      <c r="F63" s="46">
        <f t="shared" si="6"/>
        <v>0</v>
      </c>
      <c r="G63" s="46">
        <f t="shared" si="2"/>
        <v>93411.620000000257</v>
      </c>
      <c r="H63" s="46">
        <f t="shared" si="3"/>
        <v>93411.620000000257</v>
      </c>
    </row>
    <row r="64" spans="1:8" s="10" customFormat="1" ht="15" customHeight="1" x14ac:dyDescent="0.2">
      <c r="A64" s="10">
        <f t="shared" si="4"/>
        <v>58</v>
      </c>
      <c r="B64" s="11">
        <f>IF(A64="","",IF(per_year=26,fst_pay_day+(pay_num-1)*per_y,IF(per_year=52,fst_pay_day+(pay_num-1)*per_y,DATE(YEAR(fst_pay_day),MONTH(fst_pay_day)+(A64-1)*IF(per_year&gt;=26,0,per_y),IF(per_year=24,IF((MOD(pay_num-1,2))=1,DAY(fst_pay_day)+14,DAY(fst_pay_day)),DAY(fst_pay_day))))))</f>
        <v>43022</v>
      </c>
      <c r="C64" s="46">
        <f t="shared" si="0"/>
        <v>600.48</v>
      </c>
      <c r="D64" s="46">
        <f t="shared" si="1"/>
        <v>460.66</v>
      </c>
      <c r="E64" s="47">
        <f t="shared" si="5"/>
        <v>139.82</v>
      </c>
      <c r="F64" s="46">
        <f t="shared" si="6"/>
        <v>0</v>
      </c>
      <c r="G64" s="46">
        <f t="shared" si="2"/>
        <v>93271.800000000265</v>
      </c>
      <c r="H64" s="46">
        <f t="shared" si="3"/>
        <v>93271.800000000265</v>
      </c>
    </row>
    <row r="65" spans="1:8" s="10" customFormat="1" ht="15" customHeight="1" x14ac:dyDescent="0.2">
      <c r="A65" s="10">
        <f t="shared" si="4"/>
        <v>59</v>
      </c>
      <c r="B65" s="11">
        <f>IF(A65="","",IF(per_year=26,fst_pay_day+(pay_num-1)*per_y,IF(per_year=52,fst_pay_day+(pay_num-1)*per_y,DATE(YEAR(fst_pay_day),MONTH(fst_pay_day)+(A65-1)*IF(per_year&gt;=26,0,per_y),IF(per_year=24,IF((MOD(pay_num-1,2))=1,DAY(fst_pay_day)+14,DAY(fst_pay_day)),DAY(fst_pay_day))))))</f>
        <v>43053</v>
      </c>
      <c r="C65" s="46">
        <f t="shared" si="0"/>
        <v>600.48</v>
      </c>
      <c r="D65" s="46">
        <f t="shared" si="1"/>
        <v>475.3</v>
      </c>
      <c r="E65" s="47">
        <f t="shared" si="5"/>
        <v>125.18</v>
      </c>
      <c r="F65" s="46">
        <f t="shared" si="6"/>
        <v>0</v>
      </c>
      <c r="G65" s="46">
        <f t="shared" si="2"/>
        <v>93146.620000000272</v>
      </c>
      <c r="H65" s="46">
        <f t="shared" si="3"/>
        <v>93146.620000000272</v>
      </c>
    </row>
    <row r="66" spans="1:8" s="10" customFormat="1" ht="15" customHeight="1" x14ac:dyDescent="0.2">
      <c r="A66" s="10">
        <f t="shared" si="4"/>
        <v>60</v>
      </c>
      <c r="B66" s="11">
        <f>IF(A66="","",IF(per_year=26,fst_pay_day+(pay_num-1)*per_y,IF(per_year=52,fst_pay_day+(pay_num-1)*per_y,DATE(YEAR(fst_pay_day),MONTH(fst_pay_day)+(A66-1)*IF(per_year&gt;=26,0,per_y),IF(per_year=24,IF((MOD(pay_num-1,2))=1,DAY(fst_pay_day)+14,DAY(fst_pay_day)),DAY(fst_pay_day))))))</f>
        <v>43083</v>
      </c>
      <c r="C66" s="46">
        <f t="shared" si="0"/>
        <v>600.48</v>
      </c>
      <c r="D66" s="46">
        <f t="shared" si="1"/>
        <v>459.35</v>
      </c>
      <c r="E66" s="47">
        <f t="shared" si="5"/>
        <v>141.13</v>
      </c>
      <c r="F66" s="46">
        <f t="shared" si="6"/>
        <v>0</v>
      </c>
      <c r="G66" s="46">
        <f t="shared" si="2"/>
        <v>93005.490000000282</v>
      </c>
      <c r="H66" s="46">
        <f t="shared" si="3"/>
        <v>93005.490000000282</v>
      </c>
    </row>
    <row r="67" spans="1:8" s="10" customFormat="1" ht="15" customHeight="1" x14ac:dyDescent="0.2">
      <c r="A67" s="10">
        <f t="shared" si="4"/>
        <v>61</v>
      </c>
      <c r="B67" s="11">
        <f>IF(A67="","",IF(per_year=26,fst_pay_day+(pay_num-1)*per_y,IF(per_year=52,fst_pay_day+(pay_num-1)*per_y,DATE(YEAR(fst_pay_day),MONTH(fst_pay_day)+(A67-1)*IF(per_year&gt;=26,0,per_y),IF(per_year=24,IF((MOD(pay_num-1,2))=1,DAY(fst_pay_day)+14,DAY(fst_pay_day)),DAY(fst_pay_day))))))</f>
        <v>43114</v>
      </c>
      <c r="C67" s="46">
        <f t="shared" si="0"/>
        <v>600.48</v>
      </c>
      <c r="D67" s="46">
        <f t="shared" si="1"/>
        <v>473.95</v>
      </c>
      <c r="E67" s="47">
        <f t="shared" si="5"/>
        <v>126.53000000000003</v>
      </c>
      <c r="F67" s="46">
        <f t="shared" si="6"/>
        <v>0</v>
      </c>
      <c r="G67" s="46">
        <f t="shared" si="2"/>
        <v>92878.960000000283</v>
      </c>
      <c r="H67" s="46">
        <f t="shared" si="3"/>
        <v>92878.960000000283</v>
      </c>
    </row>
    <row r="68" spans="1:8" s="10" customFormat="1" ht="15" customHeight="1" x14ac:dyDescent="0.2">
      <c r="A68" s="10">
        <f t="shared" si="4"/>
        <v>62</v>
      </c>
      <c r="B68" s="11">
        <f>IF(A68="","",IF(per_year=26,fst_pay_day+(pay_num-1)*per_y,IF(per_year=52,fst_pay_day+(pay_num-1)*per_y,DATE(YEAR(fst_pay_day),MONTH(fst_pay_day)+(A68-1)*IF(per_year&gt;=26,0,per_y),IF(per_year=24,IF((MOD(pay_num-1,2))=1,DAY(fst_pay_day)+14,DAY(fst_pay_day)),DAY(fst_pay_day))))))</f>
        <v>43145</v>
      </c>
      <c r="C68" s="46">
        <f t="shared" si="0"/>
        <v>600.48</v>
      </c>
      <c r="D68" s="46">
        <f t="shared" si="1"/>
        <v>473.3</v>
      </c>
      <c r="E68" s="47">
        <f t="shared" si="5"/>
        <v>127.18</v>
      </c>
      <c r="F68" s="46">
        <f t="shared" si="6"/>
        <v>0</v>
      </c>
      <c r="G68" s="46">
        <f t="shared" si="2"/>
        <v>92751.78000000029</v>
      </c>
      <c r="H68" s="46">
        <f t="shared" si="3"/>
        <v>92751.78000000029</v>
      </c>
    </row>
    <row r="69" spans="1:8" s="10" customFormat="1" ht="15" customHeight="1" x14ac:dyDescent="0.2">
      <c r="A69" s="10">
        <f t="shared" si="4"/>
        <v>63</v>
      </c>
      <c r="B69" s="11">
        <f>IF(A69="","",IF(per_year=26,fst_pay_day+(pay_num-1)*per_y,IF(per_year=52,fst_pay_day+(pay_num-1)*per_y,DATE(YEAR(fst_pay_day),MONTH(fst_pay_day)+(A69-1)*IF(per_year&gt;=26,0,per_y),IF(per_year=24,IF((MOD(pay_num-1,2))=1,DAY(fst_pay_day)+14,DAY(fst_pay_day)),DAY(fst_pay_day))))))</f>
        <v>43173</v>
      </c>
      <c r="C69" s="46">
        <f t="shared" si="0"/>
        <v>600.48</v>
      </c>
      <c r="D69" s="46">
        <f t="shared" si="1"/>
        <v>426.91</v>
      </c>
      <c r="E69" s="47">
        <f t="shared" si="5"/>
        <v>173.57</v>
      </c>
      <c r="F69" s="46">
        <f t="shared" si="6"/>
        <v>0</v>
      </c>
      <c r="G69" s="46">
        <f t="shared" si="2"/>
        <v>92578.210000000297</v>
      </c>
      <c r="H69" s="46">
        <f t="shared" si="3"/>
        <v>92578.210000000297</v>
      </c>
    </row>
    <row r="70" spans="1:8" s="10" customFormat="1" ht="15" customHeight="1" x14ac:dyDescent="0.2">
      <c r="A70" s="10">
        <f t="shared" si="4"/>
        <v>64</v>
      </c>
      <c r="B70" s="11">
        <f>IF(A70="","",IF(per_year=26,fst_pay_day+(pay_num-1)*per_y,IF(per_year=52,fst_pay_day+(pay_num-1)*per_y,DATE(YEAR(fst_pay_day),MONTH(fst_pay_day)+(A70-1)*IF(per_year&gt;=26,0,per_y),IF(per_year=24,IF((MOD(pay_num-1,2))=1,DAY(fst_pay_day)+14,DAY(fst_pay_day)),DAY(fst_pay_day))))))</f>
        <v>43204</v>
      </c>
      <c r="C70" s="46">
        <f t="shared" si="0"/>
        <v>600.48</v>
      </c>
      <c r="D70" s="46">
        <f t="shared" si="1"/>
        <v>471.77</v>
      </c>
      <c r="E70" s="47">
        <f t="shared" si="5"/>
        <v>128.71000000000004</v>
      </c>
      <c r="F70" s="46">
        <f t="shared" si="6"/>
        <v>0</v>
      </c>
      <c r="G70" s="46">
        <f t="shared" si="2"/>
        <v>92449.500000000306</v>
      </c>
      <c r="H70" s="46">
        <f t="shared" si="3"/>
        <v>92449.500000000306</v>
      </c>
    </row>
    <row r="71" spans="1:8" s="10" customFormat="1" ht="15" customHeight="1" x14ac:dyDescent="0.2">
      <c r="A71" s="10">
        <f t="shared" si="4"/>
        <v>65</v>
      </c>
      <c r="B71" s="11">
        <f>IF(A71="","",IF(per_year=26,fst_pay_day+(pay_num-1)*per_y,IF(per_year=52,fst_pay_day+(pay_num-1)*per_y,DATE(YEAR(fst_pay_day),MONTH(fst_pay_day)+(A71-1)*IF(per_year&gt;=26,0,per_y),IF(per_year=24,IF((MOD(pay_num-1,2))=1,DAY(fst_pay_day)+14,DAY(fst_pay_day)),DAY(fst_pay_day))))))</f>
        <v>43234</v>
      </c>
      <c r="C71" s="46">
        <f t="shared" ref="C71:C134" si="7">IF(A71="","",IF(A71=baloon,H70+D71,IF(IF(dif_payment&gt;0,dif_payment,IF(OR(add_pay=FALSE,add_pay_freq="",add_pay_freq=0),emp,IF(MOD(A71,add_pay_freq)=0,emp+add_pay_am,emp)))&gt;H70+D71,H70+D71,IF(dif_payment&gt;0,dif_payment,IF(OR(add_pay=FALSE,add_pay_freq="",add_pay_freq=0),emp,IF(MOD(A71,add_pay_freq)=0,emp+add_pay_am,emp))))))</f>
        <v>600.48</v>
      </c>
      <c r="D71" s="46">
        <f t="shared" ref="D71:D134" si="8">IF(A71="","",IF(rounding,ROUND((B71-B70)*(G70*rate),2),(B71-B70)*(G70*rate)))</f>
        <v>455.92</v>
      </c>
      <c r="E71" s="47">
        <f t="shared" ref="E71:E134" si="9">IF(A71="","",IF((payment-interest)&lt;0,0,payment-interest))</f>
        <v>144.56</v>
      </c>
      <c r="F71" s="46">
        <f t="shared" ref="F71:F134" si="10">IF(A71="","",IF(payment&gt;interest_balance,0,interest_balance-payment))</f>
        <v>0</v>
      </c>
      <c r="G71" s="46">
        <f t="shared" ref="G71:G134" si="11">IF(A71="","",IF(payment&gt;interest_balance,G70+interest_balance-payment,G70))</f>
        <v>92304.940000000308</v>
      </c>
      <c r="H71" s="46">
        <f t="shared" ref="H71:H134" si="12">IF(A71="","",G71+F71)</f>
        <v>92304.940000000308</v>
      </c>
    </row>
    <row r="72" spans="1:8" s="10" customFormat="1" ht="15" customHeight="1" x14ac:dyDescent="0.2">
      <c r="A72" s="10">
        <f t="shared" ref="A72:A135" si="13">IF(OR(H71&lt;=0.004,H71=""),"",A71+1)</f>
        <v>66</v>
      </c>
      <c r="B72" s="11">
        <f>IF(A72="","",IF(per_year=26,fst_pay_day+(pay_num-1)*per_y,IF(per_year=52,fst_pay_day+(pay_num-1)*per_y,DATE(YEAR(fst_pay_day),MONTH(fst_pay_day)+(A72-1)*IF(per_year&gt;=26,0,per_y),IF(per_year=24,IF((MOD(pay_num-1,2))=1,DAY(fst_pay_day)+14,DAY(fst_pay_day)),DAY(fst_pay_day))))))</f>
        <v>43265</v>
      </c>
      <c r="C72" s="46">
        <f t="shared" si="7"/>
        <v>600.48</v>
      </c>
      <c r="D72" s="46">
        <f t="shared" si="8"/>
        <v>470.38</v>
      </c>
      <c r="E72" s="47">
        <f t="shared" si="9"/>
        <v>130.10000000000002</v>
      </c>
      <c r="F72" s="46">
        <f t="shared" si="10"/>
        <v>0</v>
      </c>
      <c r="G72" s="46">
        <f t="shared" si="11"/>
        <v>92174.840000000317</v>
      </c>
      <c r="H72" s="46">
        <f t="shared" si="12"/>
        <v>92174.840000000317</v>
      </c>
    </row>
    <row r="73" spans="1:8" s="10" customFormat="1" ht="15" customHeight="1" x14ac:dyDescent="0.2">
      <c r="A73" s="10">
        <f t="shared" si="13"/>
        <v>67</v>
      </c>
      <c r="B73" s="11">
        <f>IF(A73="","",IF(per_year=26,fst_pay_day+(pay_num-1)*per_y,IF(per_year=52,fst_pay_day+(pay_num-1)*per_y,DATE(YEAR(fst_pay_day),MONTH(fst_pay_day)+(A73-1)*IF(per_year&gt;=26,0,per_y),IF(per_year=24,IF((MOD(pay_num-1,2))=1,DAY(fst_pay_day)+14,DAY(fst_pay_day)),DAY(fst_pay_day))))))</f>
        <v>43295</v>
      </c>
      <c r="C73" s="46">
        <f t="shared" si="7"/>
        <v>600.48</v>
      </c>
      <c r="D73" s="46">
        <f t="shared" si="8"/>
        <v>454.56</v>
      </c>
      <c r="E73" s="47">
        <f t="shared" si="9"/>
        <v>145.92000000000002</v>
      </c>
      <c r="F73" s="46">
        <f t="shared" si="10"/>
        <v>0</v>
      </c>
      <c r="G73" s="46">
        <f t="shared" si="11"/>
        <v>92028.920000000318</v>
      </c>
      <c r="H73" s="46">
        <f t="shared" si="12"/>
        <v>92028.920000000318</v>
      </c>
    </row>
    <row r="74" spans="1:8" s="10" customFormat="1" ht="15" customHeight="1" x14ac:dyDescent="0.2">
      <c r="A74" s="10">
        <f t="shared" si="13"/>
        <v>68</v>
      </c>
      <c r="B74" s="11">
        <f>IF(A74="","",IF(per_year=26,fst_pay_day+(pay_num-1)*per_y,IF(per_year=52,fst_pay_day+(pay_num-1)*per_y,DATE(YEAR(fst_pay_day),MONTH(fst_pay_day)+(A74-1)*IF(per_year&gt;=26,0,per_y),IF(per_year=24,IF((MOD(pay_num-1,2))=1,DAY(fst_pay_day)+14,DAY(fst_pay_day)),DAY(fst_pay_day))))))</f>
        <v>43326</v>
      </c>
      <c r="C74" s="46">
        <f t="shared" si="7"/>
        <v>600.48</v>
      </c>
      <c r="D74" s="46">
        <f t="shared" si="8"/>
        <v>468.97</v>
      </c>
      <c r="E74" s="47">
        <f t="shared" si="9"/>
        <v>131.51</v>
      </c>
      <c r="F74" s="46">
        <f t="shared" si="10"/>
        <v>0</v>
      </c>
      <c r="G74" s="46">
        <f t="shared" si="11"/>
        <v>91897.410000000324</v>
      </c>
      <c r="H74" s="46">
        <f t="shared" si="12"/>
        <v>91897.410000000324</v>
      </c>
    </row>
    <row r="75" spans="1:8" s="10" customFormat="1" ht="15" customHeight="1" x14ac:dyDescent="0.2">
      <c r="A75" s="10">
        <f t="shared" si="13"/>
        <v>69</v>
      </c>
      <c r="B75" s="11">
        <f>IF(A75="","",IF(per_year=26,fst_pay_day+(pay_num-1)*per_y,IF(per_year=52,fst_pay_day+(pay_num-1)*per_y,DATE(YEAR(fst_pay_day),MONTH(fst_pay_day)+(A75-1)*IF(per_year&gt;=26,0,per_y),IF(per_year=24,IF((MOD(pay_num-1,2))=1,DAY(fst_pay_day)+14,DAY(fst_pay_day)),DAY(fst_pay_day))))))</f>
        <v>43357</v>
      </c>
      <c r="C75" s="46">
        <f t="shared" si="7"/>
        <v>600.48</v>
      </c>
      <c r="D75" s="46">
        <f t="shared" si="8"/>
        <v>468.3</v>
      </c>
      <c r="E75" s="47">
        <f t="shared" si="9"/>
        <v>132.18</v>
      </c>
      <c r="F75" s="46">
        <f t="shared" si="10"/>
        <v>0</v>
      </c>
      <c r="G75" s="46">
        <f t="shared" si="11"/>
        <v>91765.230000000331</v>
      </c>
      <c r="H75" s="46">
        <f t="shared" si="12"/>
        <v>91765.230000000331</v>
      </c>
    </row>
    <row r="76" spans="1:8" s="10" customFormat="1" ht="15" customHeight="1" x14ac:dyDescent="0.2">
      <c r="A76" s="10">
        <f t="shared" si="13"/>
        <v>70</v>
      </c>
      <c r="B76" s="11">
        <f>IF(A76="","",IF(per_year=26,fst_pay_day+(pay_num-1)*per_y,IF(per_year=52,fst_pay_day+(pay_num-1)*per_y,DATE(YEAR(fst_pay_day),MONTH(fst_pay_day)+(A76-1)*IF(per_year&gt;=26,0,per_y),IF(per_year=24,IF((MOD(pay_num-1,2))=1,DAY(fst_pay_day)+14,DAY(fst_pay_day)),DAY(fst_pay_day))))))</f>
        <v>43387</v>
      </c>
      <c r="C76" s="46">
        <f t="shared" si="7"/>
        <v>600.48</v>
      </c>
      <c r="D76" s="46">
        <f t="shared" si="8"/>
        <v>452.54</v>
      </c>
      <c r="E76" s="47">
        <f t="shared" si="9"/>
        <v>147.94</v>
      </c>
      <c r="F76" s="46">
        <f t="shared" si="10"/>
        <v>0</v>
      </c>
      <c r="G76" s="46">
        <f t="shared" si="11"/>
        <v>91617.290000000328</v>
      </c>
      <c r="H76" s="46">
        <f t="shared" si="12"/>
        <v>91617.290000000328</v>
      </c>
    </row>
    <row r="77" spans="1:8" s="10" customFormat="1" ht="15" customHeight="1" x14ac:dyDescent="0.2">
      <c r="A77" s="10">
        <f t="shared" si="13"/>
        <v>71</v>
      </c>
      <c r="B77" s="11">
        <f>IF(A77="","",IF(per_year=26,fst_pay_day+(pay_num-1)*per_y,IF(per_year=52,fst_pay_day+(pay_num-1)*per_y,DATE(YEAR(fst_pay_day),MONTH(fst_pay_day)+(A77-1)*IF(per_year&gt;=26,0,per_y),IF(per_year=24,IF((MOD(pay_num-1,2))=1,DAY(fst_pay_day)+14,DAY(fst_pay_day)),DAY(fst_pay_day))))))</f>
        <v>43418</v>
      </c>
      <c r="C77" s="46">
        <f t="shared" si="7"/>
        <v>600.48</v>
      </c>
      <c r="D77" s="46">
        <f t="shared" si="8"/>
        <v>466.87</v>
      </c>
      <c r="E77" s="47">
        <f t="shared" si="9"/>
        <v>133.61000000000001</v>
      </c>
      <c r="F77" s="46">
        <f t="shared" si="10"/>
        <v>0</v>
      </c>
      <c r="G77" s="46">
        <f t="shared" si="11"/>
        <v>91483.680000000328</v>
      </c>
      <c r="H77" s="46">
        <f t="shared" si="12"/>
        <v>91483.680000000328</v>
      </c>
    </row>
    <row r="78" spans="1:8" s="10" customFormat="1" ht="15" customHeight="1" x14ac:dyDescent="0.2">
      <c r="A78" s="10">
        <f t="shared" si="13"/>
        <v>72</v>
      </c>
      <c r="B78" s="11">
        <f>IF(A78="","",IF(per_year=26,fst_pay_day+(pay_num-1)*per_y,IF(per_year=52,fst_pay_day+(pay_num-1)*per_y,DATE(YEAR(fst_pay_day),MONTH(fst_pay_day)+(A78-1)*IF(per_year&gt;=26,0,per_y),IF(per_year=24,IF((MOD(pay_num-1,2))=1,DAY(fst_pay_day)+14,DAY(fst_pay_day)),DAY(fst_pay_day))))))</f>
        <v>43448</v>
      </c>
      <c r="C78" s="46">
        <f t="shared" si="7"/>
        <v>600.48</v>
      </c>
      <c r="D78" s="46">
        <f t="shared" si="8"/>
        <v>451.15</v>
      </c>
      <c r="E78" s="47">
        <f t="shared" si="9"/>
        <v>149.33000000000004</v>
      </c>
      <c r="F78" s="46">
        <f t="shared" si="10"/>
        <v>0</v>
      </c>
      <c r="G78" s="46">
        <f t="shared" si="11"/>
        <v>91334.350000000326</v>
      </c>
      <c r="H78" s="46">
        <f t="shared" si="12"/>
        <v>91334.350000000326</v>
      </c>
    </row>
    <row r="79" spans="1:8" s="10" customFormat="1" ht="15" customHeight="1" x14ac:dyDescent="0.2">
      <c r="A79" s="10">
        <f t="shared" si="13"/>
        <v>73</v>
      </c>
      <c r="B79" s="11">
        <f>IF(A79="","",IF(per_year=26,fst_pay_day+(pay_num-1)*per_y,IF(per_year=52,fst_pay_day+(pay_num-1)*per_y,DATE(YEAR(fst_pay_day),MONTH(fst_pay_day)+(A79-1)*IF(per_year&gt;=26,0,per_y),IF(per_year=24,IF((MOD(pay_num-1,2))=1,DAY(fst_pay_day)+14,DAY(fst_pay_day)),DAY(fst_pay_day))))))</f>
        <v>43479</v>
      </c>
      <c r="C79" s="46">
        <f t="shared" si="7"/>
        <v>600.48</v>
      </c>
      <c r="D79" s="46">
        <f t="shared" si="8"/>
        <v>465.43</v>
      </c>
      <c r="E79" s="47">
        <f t="shared" si="9"/>
        <v>135.05000000000001</v>
      </c>
      <c r="F79" s="46">
        <f t="shared" si="10"/>
        <v>0</v>
      </c>
      <c r="G79" s="46">
        <f t="shared" si="11"/>
        <v>91199.300000000323</v>
      </c>
      <c r="H79" s="46">
        <f t="shared" si="12"/>
        <v>91199.300000000323</v>
      </c>
    </row>
    <row r="80" spans="1:8" s="10" customFormat="1" ht="15" customHeight="1" x14ac:dyDescent="0.2">
      <c r="A80" s="10">
        <f t="shared" si="13"/>
        <v>74</v>
      </c>
      <c r="B80" s="11">
        <f>IF(A80="","",IF(per_year=26,fst_pay_day+(pay_num-1)*per_y,IF(per_year=52,fst_pay_day+(pay_num-1)*per_y,DATE(YEAR(fst_pay_day),MONTH(fst_pay_day)+(A80-1)*IF(per_year&gt;=26,0,per_y),IF(per_year=24,IF((MOD(pay_num-1,2))=1,DAY(fst_pay_day)+14,DAY(fst_pay_day)),DAY(fst_pay_day))))))</f>
        <v>43510</v>
      </c>
      <c r="C80" s="46">
        <f t="shared" si="7"/>
        <v>600.48</v>
      </c>
      <c r="D80" s="46">
        <f t="shared" si="8"/>
        <v>464.74</v>
      </c>
      <c r="E80" s="47">
        <f t="shared" si="9"/>
        <v>135.74</v>
      </c>
      <c r="F80" s="46">
        <f t="shared" si="10"/>
        <v>0</v>
      </c>
      <c r="G80" s="46">
        <f t="shared" si="11"/>
        <v>91063.560000000332</v>
      </c>
      <c r="H80" s="46">
        <f t="shared" si="12"/>
        <v>91063.560000000332</v>
      </c>
    </row>
    <row r="81" spans="1:8" s="10" customFormat="1" ht="15" customHeight="1" x14ac:dyDescent="0.2">
      <c r="A81" s="10">
        <f t="shared" si="13"/>
        <v>75</v>
      </c>
      <c r="B81" s="11">
        <f>IF(A81="","",IF(per_year=26,fst_pay_day+(pay_num-1)*per_y,IF(per_year=52,fst_pay_day+(pay_num-1)*per_y,DATE(YEAR(fst_pay_day),MONTH(fst_pay_day)+(A81-1)*IF(per_year&gt;=26,0,per_y),IF(per_year=24,IF((MOD(pay_num-1,2))=1,DAY(fst_pay_day)+14,DAY(fst_pay_day)),DAY(fst_pay_day))))))</f>
        <v>43538</v>
      </c>
      <c r="C81" s="46">
        <f t="shared" si="7"/>
        <v>600.48</v>
      </c>
      <c r="D81" s="46">
        <f t="shared" si="8"/>
        <v>419.14</v>
      </c>
      <c r="E81" s="47">
        <f t="shared" si="9"/>
        <v>181.34000000000003</v>
      </c>
      <c r="F81" s="46">
        <f t="shared" si="10"/>
        <v>0</v>
      </c>
      <c r="G81" s="46">
        <f t="shared" si="11"/>
        <v>90882.220000000336</v>
      </c>
      <c r="H81" s="46">
        <f t="shared" si="12"/>
        <v>90882.220000000336</v>
      </c>
    </row>
    <row r="82" spans="1:8" s="10" customFormat="1" ht="15" customHeight="1" x14ac:dyDescent="0.2">
      <c r="A82" s="10">
        <f t="shared" si="13"/>
        <v>76</v>
      </c>
      <c r="B82" s="11">
        <f>IF(A82="","",IF(per_year=26,fst_pay_day+(pay_num-1)*per_y,IF(per_year=52,fst_pay_day+(pay_num-1)*per_y,DATE(YEAR(fst_pay_day),MONTH(fst_pay_day)+(A82-1)*IF(per_year&gt;=26,0,per_y),IF(per_year=24,IF((MOD(pay_num-1,2))=1,DAY(fst_pay_day)+14,DAY(fst_pay_day)),DAY(fst_pay_day))))))</f>
        <v>43569</v>
      </c>
      <c r="C82" s="46">
        <f t="shared" si="7"/>
        <v>600.48</v>
      </c>
      <c r="D82" s="46">
        <f t="shared" si="8"/>
        <v>463.13</v>
      </c>
      <c r="E82" s="47">
        <f t="shared" si="9"/>
        <v>137.35000000000002</v>
      </c>
      <c r="F82" s="46">
        <f t="shared" si="10"/>
        <v>0</v>
      </c>
      <c r="G82" s="46">
        <f t="shared" si="11"/>
        <v>90744.870000000345</v>
      </c>
      <c r="H82" s="46">
        <f t="shared" si="12"/>
        <v>90744.870000000345</v>
      </c>
    </row>
    <row r="83" spans="1:8" s="10" customFormat="1" ht="15" customHeight="1" x14ac:dyDescent="0.2">
      <c r="A83" s="10">
        <f t="shared" si="13"/>
        <v>77</v>
      </c>
      <c r="B83" s="11">
        <f>IF(A83="","",IF(per_year=26,fst_pay_day+(pay_num-1)*per_y,IF(per_year=52,fst_pay_day+(pay_num-1)*per_y,DATE(YEAR(fst_pay_day),MONTH(fst_pay_day)+(A83-1)*IF(per_year&gt;=26,0,per_y),IF(per_year=24,IF((MOD(pay_num-1,2))=1,DAY(fst_pay_day)+14,DAY(fst_pay_day)),DAY(fst_pay_day))))))</f>
        <v>43599</v>
      </c>
      <c r="C83" s="46">
        <f t="shared" si="7"/>
        <v>600.48</v>
      </c>
      <c r="D83" s="46">
        <f t="shared" si="8"/>
        <v>447.51</v>
      </c>
      <c r="E83" s="47">
        <f t="shared" si="9"/>
        <v>152.97000000000003</v>
      </c>
      <c r="F83" s="46">
        <f t="shared" si="10"/>
        <v>0</v>
      </c>
      <c r="G83" s="46">
        <f t="shared" si="11"/>
        <v>90591.900000000343</v>
      </c>
      <c r="H83" s="46">
        <f t="shared" si="12"/>
        <v>90591.900000000343</v>
      </c>
    </row>
    <row r="84" spans="1:8" s="10" customFormat="1" ht="15" customHeight="1" x14ac:dyDescent="0.2">
      <c r="A84" s="10">
        <f t="shared" si="13"/>
        <v>78</v>
      </c>
      <c r="B84" s="11">
        <f>IF(A84="","",IF(per_year=26,fst_pay_day+(pay_num-1)*per_y,IF(per_year=52,fst_pay_day+(pay_num-1)*per_y,DATE(YEAR(fst_pay_day),MONTH(fst_pay_day)+(A84-1)*IF(per_year&gt;=26,0,per_y),IF(per_year=24,IF((MOD(pay_num-1,2))=1,DAY(fst_pay_day)+14,DAY(fst_pay_day)),DAY(fst_pay_day))))))</f>
        <v>43630</v>
      </c>
      <c r="C84" s="46">
        <f t="shared" si="7"/>
        <v>600.48</v>
      </c>
      <c r="D84" s="46">
        <f t="shared" si="8"/>
        <v>461.65</v>
      </c>
      <c r="E84" s="47">
        <f t="shared" si="9"/>
        <v>138.83000000000004</v>
      </c>
      <c r="F84" s="46">
        <f t="shared" si="10"/>
        <v>0</v>
      </c>
      <c r="G84" s="46">
        <f t="shared" si="11"/>
        <v>90453.070000000342</v>
      </c>
      <c r="H84" s="46">
        <f t="shared" si="12"/>
        <v>90453.070000000342</v>
      </c>
    </row>
    <row r="85" spans="1:8" s="10" customFormat="1" ht="15" customHeight="1" x14ac:dyDescent="0.2">
      <c r="A85" s="10">
        <f t="shared" si="13"/>
        <v>79</v>
      </c>
      <c r="B85" s="11">
        <f>IF(A85="","",IF(per_year=26,fst_pay_day+(pay_num-1)*per_y,IF(per_year=52,fst_pay_day+(pay_num-1)*per_y,DATE(YEAR(fst_pay_day),MONTH(fst_pay_day)+(A85-1)*IF(per_year&gt;=26,0,per_y),IF(per_year=24,IF((MOD(pay_num-1,2))=1,DAY(fst_pay_day)+14,DAY(fst_pay_day)),DAY(fst_pay_day))))))</f>
        <v>43660</v>
      </c>
      <c r="C85" s="46">
        <f t="shared" si="7"/>
        <v>600.48</v>
      </c>
      <c r="D85" s="46">
        <f t="shared" si="8"/>
        <v>446.07</v>
      </c>
      <c r="E85" s="47">
        <f t="shared" si="9"/>
        <v>154.41000000000003</v>
      </c>
      <c r="F85" s="46">
        <f t="shared" si="10"/>
        <v>0</v>
      </c>
      <c r="G85" s="46">
        <f t="shared" si="11"/>
        <v>90298.660000000353</v>
      </c>
      <c r="H85" s="46">
        <f t="shared" si="12"/>
        <v>90298.660000000353</v>
      </c>
    </row>
    <row r="86" spans="1:8" s="10" customFormat="1" ht="15" customHeight="1" x14ac:dyDescent="0.2">
      <c r="A86" s="10">
        <f t="shared" si="13"/>
        <v>80</v>
      </c>
      <c r="B86" s="11">
        <f>IF(A86="","",IF(per_year=26,fst_pay_day+(pay_num-1)*per_y,IF(per_year=52,fst_pay_day+(pay_num-1)*per_y,DATE(YEAR(fst_pay_day),MONTH(fst_pay_day)+(A86-1)*IF(per_year&gt;=26,0,per_y),IF(per_year=24,IF((MOD(pay_num-1,2))=1,DAY(fst_pay_day)+14,DAY(fst_pay_day)),DAY(fst_pay_day))))))</f>
        <v>43691</v>
      </c>
      <c r="C86" s="46">
        <f t="shared" si="7"/>
        <v>600.48</v>
      </c>
      <c r="D86" s="46">
        <f t="shared" si="8"/>
        <v>460.15</v>
      </c>
      <c r="E86" s="47">
        <f t="shared" si="9"/>
        <v>140.33000000000004</v>
      </c>
      <c r="F86" s="46">
        <f t="shared" si="10"/>
        <v>0</v>
      </c>
      <c r="G86" s="46">
        <f t="shared" si="11"/>
        <v>90158.330000000351</v>
      </c>
      <c r="H86" s="46">
        <f t="shared" si="12"/>
        <v>90158.330000000351</v>
      </c>
    </row>
    <row r="87" spans="1:8" s="10" customFormat="1" ht="15" customHeight="1" x14ac:dyDescent="0.2">
      <c r="A87" s="10">
        <f t="shared" si="13"/>
        <v>81</v>
      </c>
      <c r="B87" s="11">
        <f>IF(A87="","",IF(per_year=26,fst_pay_day+(pay_num-1)*per_y,IF(per_year=52,fst_pay_day+(pay_num-1)*per_y,DATE(YEAR(fst_pay_day),MONTH(fst_pay_day)+(A87-1)*IF(per_year&gt;=26,0,per_y),IF(per_year=24,IF((MOD(pay_num-1,2))=1,DAY(fst_pay_day)+14,DAY(fst_pay_day)),DAY(fst_pay_day))))))</f>
        <v>43722</v>
      </c>
      <c r="C87" s="46">
        <f t="shared" si="7"/>
        <v>600.48</v>
      </c>
      <c r="D87" s="46">
        <f t="shared" si="8"/>
        <v>459.44</v>
      </c>
      <c r="E87" s="47">
        <f t="shared" si="9"/>
        <v>141.04000000000002</v>
      </c>
      <c r="F87" s="46">
        <f t="shared" si="10"/>
        <v>0</v>
      </c>
      <c r="G87" s="46">
        <f t="shared" si="11"/>
        <v>90017.290000000357</v>
      </c>
      <c r="H87" s="46">
        <f t="shared" si="12"/>
        <v>90017.290000000357</v>
      </c>
    </row>
    <row r="88" spans="1:8" s="10" customFormat="1" ht="15" customHeight="1" x14ac:dyDescent="0.2">
      <c r="A88" s="10">
        <f t="shared" si="13"/>
        <v>82</v>
      </c>
      <c r="B88" s="11">
        <f>IF(A88="","",IF(per_year=26,fst_pay_day+(pay_num-1)*per_y,IF(per_year=52,fst_pay_day+(pay_num-1)*per_y,DATE(YEAR(fst_pay_day),MONTH(fst_pay_day)+(A88-1)*IF(per_year&gt;=26,0,per_y),IF(per_year=24,IF((MOD(pay_num-1,2))=1,DAY(fst_pay_day)+14,DAY(fst_pay_day)),DAY(fst_pay_day))))))</f>
        <v>43752</v>
      </c>
      <c r="C88" s="46">
        <f t="shared" si="7"/>
        <v>600.48</v>
      </c>
      <c r="D88" s="46">
        <f t="shared" si="8"/>
        <v>443.92</v>
      </c>
      <c r="E88" s="47">
        <f t="shared" si="9"/>
        <v>156.56</v>
      </c>
      <c r="F88" s="46">
        <f t="shared" si="10"/>
        <v>0</v>
      </c>
      <c r="G88" s="46">
        <f t="shared" si="11"/>
        <v>89860.73000000036</v>
      </c>
      <c r="H88" s="46">
        <f t="shared" si="12"/>
        <v>89860.73000000036</v>
      </c>
    </row>
    <row r="89" spans="1:8" s="10" customFormat="1" ht="15" customHeight="1" x14ac:dyDescent="0.2">
      <c r="A89" s="10">
        <f t="shared" si="13"/>
        <v>83</v>
      </c>
      <c r="B89" s="11">
        <f>IF(A89="","",IF(per_year=26,fst_pay_day+(pay_num-1)*per_y,IF(per_year=52,fst_pay_day+(pay_num-1)*per_y,DATE(YEAR(fst_pay_day),MONTH(fst_pay_day)+(A89-1)*IF(per_year&gt;=26,0,per_y),IF(per_year=24,IF((MOD(pay_num-1,2))=1,DAY(fst_pay_day)+14,DAY(fst_pay_day)),DAY(fst_pay_day))))))</f>
        <v>43783</v>
      </c>
      <c r="C89" s="46">
        <f t="shared" si="7"/>
        <v>600.48</v>
      </c>
      <c r="D89" s="46">
        <f t="shared" si="8"/>
        <v>457.92</v>
      </c>
      <c r="E89" s="47">
        <f t="shared" si="9"/>
        <v>142.56</v>
      </c>
      <c r="F89" s="46">
        <f t="shared" si="10"/>
        <v>0</v>
      </c>
      <c r="G89" s="46">
        <f t="shared" si="11"/>
        <v>89718.170000000362</v>
      </c>
      <c r="H89" s="46">
        <f t="shared" si="12"/>
        <v>89718.170000000362</v>
      </c>
    </row>
    <row r="90" spans="1:8" s="10" customFormat="1" ht="15" customHeight="1" x14ac:dyDescent="0.2">
      <c r="A90" s="10">
        <f t="shared" si="13"/>
        <v>84</v>
      </c>
      <c r="B90" s="11">
        <f>IF(A90="","",IF(per_year=26,fst_pay_day+(pay_num-1)*per_y,IF(per_year=52,fst_pay_day+(pay_num-1)*per_y,DATE(YEAR(fst_pay_day),MONTH(fst_pay_day)+(A90-1)*IF(per_year&gt;=26,0,per_y),IF(per_year=24,IF((MOD(pay_num-1,2))=1,DAY(fst_pay_day)+14,DAY(fst_pay_day)),DAY(fst_pay_day))))))</f>
        <v>43813</v>
      </c>
      <c r="C90" s="46">
        <f t="shared" si="7"/>
        <v>600.48</v>
      </c>
      <c r="D90" s="46">
        <f t="shared" si="8"/>
        <v>442.45</v>
      </c>
      <c r="E90" s="47">
        <f t="shared" si="9"/>
        <v>158.03000000000003</v>
      </c>
      <c r="F90" s="46">
        <f t="shared" si="10"/>
        <v>0</v>
      </c>
      <c r="G90" s="46">
        <f t="shared" si="11"/>
        <v>89560.140000000363</v>
      </c>
      <c r="H90" s="46">
        <f t="shared" si="12"/>
        <v>89560.140000000363</v>
      </c>
    </row>
    <row r="91" spans="1:8" s="10" customFormat="1" ht="15" customHeight="1" x14ac:dyDescent="0.2">
      <c r="A91" s="10">
        <f t="shared" si="13"/>
        <v>85</v>
      </c>
      <c r="B91" s="11">
        <f>IF(A91="","",IF(per_year=26,fst_pay_day+(pay_num-1)*per_y,IF(per_year=52,fst_pay_day+(pay_num-1)*per_y,DATE(YEAR(fst_pay_day),MONTH(fst_pay_day)+(A91-1)*IF(per_year&gt;=26,0,per_y),IF(per_year=24,IF((MOD(pay_num-1,2))=1,DAY(fst_pay_day)+14,DAY(fst_pay_day)),DAY(fst_pay_day))))))</f>
        <v>43844</v>
      </c>
      <c r="C91" s="46">
        <f t="shared" si="7"/>
        <v>600.48</v>
      </c>
      <c r="D91" s="46">
        <f t="shared" si="8"/>
        <v>456.39</v>
      </c>
      <c r="E91" s="47">
        <f t="shared" si="9"/>
        <v>144.09000000000003</v>
      </c>
      <c r="F91" s="46">
        <f t="shared" si="10"/>
        <v>0</v>
      </c>
      <c r="G91" s="46">
        <f t="shared" si="11"/>
        <v>89416.050000000367</v>
      </c>
      <c r="H91" s="46">
        <f t="shared" si="12"/>
        <v>89416.050000000367</v>
      </c>
    </row>
    <row r="92" spans="1:8" s="10" customFormat="1" ht="15" customHeight="1" x14ac:dyDescent="0.2">
      <c r="A92" s="10">
        <f t="shared" si="13"/>
        <v>86</v>
      </c>
      <c r="B92" s="11">
        <f>IF(A92="","",IF(per_year=26,fst_pay_day+(pay_num-1)*per_y,IF(per_year=52,fst_pay_day+(pay_num-1)*per_y,DATE(YEAR(fst_pay_day),MONTH(fst_pay_day)+(A92-1)*IF(per_year&gt;=26,0,per_y),IF(per_year=24,IF((MOD(pay_num-1,2))=1,DAY(fst_pay_day)+14,DAY(fst_pay_day)),DAY(fst_pay_day))))))</f>
        <v>43875</v>
      </c>
      <c r="C92" s="46">
        <f t="shared" si="7"/>
        <v>600.48</v>
      </c>
      <c r="D92" s="46">
        <f t="shared" si="8"/>
        <v>455.65</v>
      </c>
      <c r="E92" s="47">
        <f t="shared" si="9"/>
        <v>144.83000000000004</v>
      </c>
      <c r="F92" s="46">
        <f t="shared" si="10"/>
        <v>0</v>
      </c>
      <c r="G92" s="46">
        <f t="shared" si="11"/>
        <v>89271.220000000365</v>
      </c>
      <c r="H92" s="46">
        <f t="shared" si="12"/>
        <v>89271.220000000365</v>
      </c>
    </row>
    <row r="93" spans="1:8" s="10" customFormat="1" ht="15" customHeight="1" x14ac:dyDescent="0.2">
      <c r="A93" s="10">
        <f t="shared" si="13"/>
        <v>87</v>
      </c>
      <c r="B93" s="11">
        <f>IF(A93="","",IF(per_year=26,fst_pay_day+(pay_num-1)*per_y,IF(per_year=52,fst_pay_day+(pay_num-1)*per_y,DATE(YEAR(fst_pay_day),MONTH(fst_pay_day)+(A93-1)*IF(per_year&gt;=26,0,per_y),IF(per_year=24,IF((MOD(pay_num-1,2))=1,DAY(fst_pay_day)+14,DAY(fst_pay_day)),DAY(fst_pay_day))))))</f>
        <v>43904</v>
      </c>
      <c r="C93" s="46">
        <f t="shared" si="7"/>
        <v>600.48</v>
      </c>
      <c r="D93" s="46">
        <f t="shared" si="8"/>
        <v>425.57</v>
      </c>
      <c r="E93" s="47">
        <f t="shared" si="9"/>
        <v>174.91000000000003</v>
      </c>
      <c r="F93" s="46">
        <f t="shared" si="10"/>
        <v>0</v>
      </c>
      <c r="G93" s="46">
        <f t="shared" si="11"/>
        <v>89096.310000000376</v>
      </c>
      <c r="H93" s="46">
        <f t="shared" si="12"/>
        <v>89096.310000000376</v>
      </c>
    </row>
    <row r="94" spans="1:8" s="10" customFormat="1" ht="15" customHeight="1" x14ac:dyDescent="0.2">
      <c r="A94" s="10">
        <f t="shared" si="13"/>
        <v>88</v>
      </c>
      <c r="B94" s="11">
        <f>IF(A94="","",IF(per_year=26,fst_pay_day+(pay_num-1)*per_y,IF(per_year=52,fst_pay_day+(pay_num-1)*per_y,DATE(YEAR(fst_pay_day),MONTH(fst_pay_day)+(A94-1)*IF(per_year&gt;=26,0,per_y),IF(per_year=24,IF((MOD(pay_num-1,2))=1,DAY(fst_pay_day)+14,DAY(fst_pay_day)),DAY(fst_pay_day))))))</f>
        <v>43935</v>
      </c>
      <c r="C94" s="46">
        <f t="shared" si="7"/>
        <v>600.48</v>
      </c>
      <c r="D94" s="46">
        <f t="shared" si="8"/>
        <v>454.03</v>
      </c>
      <c r="E94" s="47">
        <f t="shared" si="9"/>
        <v>146.45000000000005</v>
      </c>
      <c r="F94" s="46">
        <f t="shared" si="10"/>
        <v>0</v>
      </c>
      <c r="G94" s="46">
        <f t="shared" si="11"/>
        <v>88949.860000000379</v>
      </c>
      <c r="H94" s="46">
        <f t="shared" si="12"/>
        <v>88949.860000000379</v>
      </c>
    </row>
    <row r="95" spans="1:8" s="10" customFormat="1" ht="15" customHeight="1" x14ac:dyDescent="0.2">
      <c r="A95" s="10">
        <f t="shared" si="13"/>
        <v>89</v>
      </c>
      <c r="B95" s="11">
        <f>IF(A95="","",IF(per_year=26,fst_pay_day+(pay_num-1)*per_y,IF(per_year=52,fst_pay_day+(pay_num-1)*per_y,DATE(YEAR(fst_pay_day),MONTH(fst_pay_day)+(A95-1)*IF(per_year&gt;=26,0,per_y),IF(per_year=24,IF((MOD(pay_num-1,2))=1,DAY(fst_pay_day)+14,DAY(fst_pay_day)),DAY(fst_pay_day))))))</f>
        <v>43965</v>
      </c>
      <c r="C95" s="46">
        <f t="shared" si="7"/>
        <v>600.48</v>
      </c>
      <c r="D95" s="46">
        <f t="shared" si="8"/>
        <v>438.66</v>
      </c>
      <c r="E95" s="47">
        <f t="shared" si="9"/>
        <v>161.82</v>
      </c>
      <c r="F95" s="46">
        <f t="shared" si="10"/>
        <v>0</v>
      </c>
      <c r="G95" s="46">
        <f t="shared" si="11"/>
        <v>88788.040000000386</v>
      </c>
      <c r="H95" s="46">
        <f t="shared" si="12"/>
        <v>88788.040000000386</v>
      </c>
    </row>
    <row r="96" spans="1:8" s="10" customFormat="1" ht="15" customHeight="1" x14ac:dyDescent="0.2">
      <c r="A96" s="10">
        <f t="shared" si="13"/>
        <v>90</v>
      </c>
      <c r="B96" s="11">
        <f>IF(A96="","",IF(per_year=26,fst_pay_day+(pay_num-1)*per_y,IF(per_year=52,fst_pay_day+(pay_num-1)*per_y,DATE(YEAR(fst_pay_day),MONTH(fst_pay_day)+(A96-1)*IF(per_year&gt;=26,0,per_y),IF(per_year=24,IF((MOD(pay_num-1,2))=1,DAY(fst_pay_day)+14,DAY(fst_pay_day)),DAY(fst_pay_day))))))</f>
        <v>43996</v>
      </c>
      <c r="C96" s="46">
        <f t="shared" si="7"/>
        <v>600.48</v>
      </c>
      <c r="D96" s="46">
        <f t="shared" si="8"/>
        <v>452.45</v>
      </c>
      <c r="E96" s="47">
        <f t="shared" si="9"/>
        <v>148.03000000000003</v>
      </c>
      <c r="F96" s="46">
        <f t="shared" si="10"/>
        <v>0</v>
      </c>
      <c r="G96" s="46">
        <f t="shared" si="11"/>
        <v>88640.010000000388</v>
      </c>
      <c r="H96" s="46">
        <f t="shared" si="12"/>
        <v>88640.010000000388</v>
      </c>
    </row>
    <row r="97" spans="1:8" s="10" customFormat="1" ht="15" customHeight="1" x14ac:dyDescent="0.2">
      <c r="A97" s="10">
        <f t="shared" si="13"/>
        <v>91</v>
      </c>
      <c r="B97" s="11">
        <f>IF(A97="","",IF(per_year=26,fst_pay_day+(pay_num-1)*per_y,IF(per_year=52,fst_pay_day+(pay_num-1)*per_y,DATE(YEAR(fst_pay_day),MONTH(fst_pay_day)+(A97-1)*IF(per_year&gt;=26,0,per_y),IF(per_year=24,IF((MOD(pay_num-1,2))=1,DAY(fst_pay_day)+14,DAY(fst_pay_day)),DAY(fst_pay_day))))))</f>
        <v>44026</v>
      </c>
      <c r="C97" s="46">
        <f t="shared" si="7"/>
        <v>600.48</v>
      </c>
      <c r="D97" s="46">
        <f t="shared" si="8"/>
        <v>437.13</v>
      </c>
      <c r="E97" s="47">
        <f t="shared" si="9"/>
        <v>163.35000000000002</v>
      </c>
      <c r="F97" s="46">
        <f t="shared" si="10"/>
        <v>0</v>
      </c>
      <c r="G97" s="46">
        <f t="shared" si="11"/>
        <v>88476.660000000396</v>
      </c>
      <c r="H97" s="46">
        <f t="shared" si="12"/>
        <v>88476.660000000396</v>
      </c>
    </row>
    <row r="98" spans="1:8" s="10" customFormat="1" ht="15" customHeight="1" x14ac:dyDescent="0.2">
      <c r="A98" s="10">
        <f t="shared" si="13"/>
        <v>92</v>
      </c>
      <c r="B98" s="11">
        <f>IF(A98="","",IF(per_year=26,fst_pay_day+(pay_num-1)*per_y,IF(per_year=52,fst_pay_day+(pay_num-1)*per_y,DATE(YEAR(fst_pay_day),MONTH(fst_pay_day)+(A98-1)*IF(per_year&gt;=26,0,per_y),IF(per_year=24,IF((MOD(pay_num-1,2))=1,DAY(fst_pay_day)+14,DAY(fst_pay_day)),DAY(fst_pay_day))))))</f>
        <v>44057</v>
      </c>
      <c r="C98" s="46">
        <f t="shared" si="7"/>
        <v>600.48</v>
      </c>
      <c r="D98" s="46">
        <f t="shared" si="8"/>
        <v>450.87</v>
      </c>
      <c r="E98" s="47">
        <f t="shared" si="9"/>
        <v>149.61000000000001</v>
      </c>
      <c r="F98" s="46">
        <f t="shared" si="10"/>
        <v>0</v>
      </c>
      <c r="G98" s="46">
        <f t="shared" si="11"/>
        <v>88327.050000000396</v>
      </c>
      <c r="H98" s="46">
        <f t="shared" si="12"/>
        <v>88327.050000000396</v>
      </c>
    </row>
    <row r="99" spans="1:8" s="10" customFormat="1" ht="15" customHeight="1" x14ac:dyDescent="0.2">
      <c r="A99" s="10">
        <f t="shared" si="13"/>
        <v>93</v>
      </c>
      <c r="B99" s="11">
        <f>IF(A99="","",IF(per_year=26,fst_pay_day+(pay_num-1)*per_y,IF(per_year=52,fst_pay_day+(pay_num-1)*per_y,DATE(YEAR(fst_pay_day),MONTH(fst_pay_day)+(A99-1)*IF(per_year&gt;=26,0,per_y),IF(per_year=24,IF((MOD(pay_num-1,2))=1,DAY(fst_pay_day)+14,DAY(fst_pay_day)),DAY(fst_pay_day))))))</f>
        <v>44088</v>
      </c>
      <c r="C99" s="46">
        <f t="shared" si="7"/>
        <v>600.48</v>
      </c>
      <c r="D99" s="46">
        <f t="shared" si="8"/>
        <v>450.1</v>
      </c>
      <c r="E99" s="47">
        <f t="shared" si="9"/>
        <v>150.38</v>
      </c>
      <c r="F99" s="46">
        <f t="shared" si="10"/>
        <v>0</v>
      </c>
      <c r="G99" s="46">
        <f t="shared" si="11"/>
        <v>88176.670000000406</v>
      </c>
      <c r="H99" s="46">
        <f t="shared" si="12"/>
        <v>88176.670000000406</v>
      </c>
    </row>
    <row r="100" spans="1:8" s="10" customFormat="1" ht="15" customHeight="1" x14ac:dyDescent="0.2">
      <c r="A100" s="10">
        <f t="shared" si="13"/>
        <v>94</v>
      </c>
      <c r="B100" s="11">
        <f>IF(A100="","",IF(per_year=26,fst_pay_day+(pay_num-1)*per_y,IF(per_year=52,fst_pay_day+(pay_num-1)*per_y,DATE(YEAR(fst_pay_day),MONTH(fst_pay_day)+(A100-1)*IF(per_year&gt;=26,0,per_y),IF(per_year=24,IF((MOD(pay_num-1,2))=1,DAY(fst_pay_day)+14,DAY(fst_pay_day)),DAY(fst_pay_day))))))</f>
        <v>44118</v>
      </c>
      <c r="C100" s="46">
        <f t="shared" si="7"/>
        <v>600.48</v>
      </c>
      <c r="D100" s="46">
        <f t="shared" si="8"/>
        <v>434.84</v>
      </c>
      <c r="E100" s="47">
        <f t="shared" si="9"/>
        <v>165.64000000000004</v>
      </c>
      <c r="F100" s="46">
        <f t="shared" si="10"/>
        <v>0</v>
      </c>
      <c r="G100" s="46">
        <f t="shared" si="11"/>
        <v>88011.030000000406</v>
      </c>
      <c r="H100" s="46">
        <f t="shared" si="12"/>
        <v>88011.030000000406</v>
      </c>
    </row>
    <row r="101" spans="1:8" s="10" customFormat="1" ht="15" customHeight="1" x14ac:dyDescent="0.2">
      <c r="A101" s="10">
        <f t="shared" si="13"/>
        <v>95</v>
      </c>
      <c r="B101" s="11">
        <f>IF(A101="","",IF(per_year=26,fst_pay_day+(pay_num-1)*per_y,IF(per_year=52,fst_pay_day+(pay_num-1)*per_y,DATE(YEAR(fst_pay_day),MONTH(fst_pay_day)+(A101-1)*IF(per_year&gt;=26,0,per_y),IF(per_year=24,IF((MOD(pay_num-1,2))=1,DAY(fst_pay_day)+14,DAY(fst_pay_day)),DAY(fst_pay_day))))))</f>
        <v>44149</v>
      </c>
      <c r="C101" s="46">
        <f t="shared" si="7"/>
        <v>600.48</v>
      </c>
      <c r="D101" s="46">
        <f t="shared" si="8"/>
        <v>448.49</v>
      </c>
      <c r="E101" s="47">
        <f t="shared" si="9"/>
        <v>151.99</v>
      </c>
      <c r="F101" s="46">
        <f t="shared" si="10"/>
        <v>0</v>
      </c>
      <c r="G101" s="46">
        <f t="shared" si="11"/>
        <v>87859.040000000416</v>
      </c>
      <c r="H101" s="46">
        <f t="shared" si="12"/>
        <v>87859.040000000416</v>
      </c>
    </row>
    <row r="102" spans="1:8" s="10" customFormat="1" ht="15" customHeight="1" x14ac:dyDescent="0.2">
      <c r="A102" s="10">
        <f t="shared" si="13"/>
        <v>96</v>
      </c>
      <c r="B102" s="11">
        <f>IF(A102="","",IF(per_year=26,fst_pay_day+(pay_num-1)*per_y,IF(per_year=52,fst_pay_day+(pay_num-1)*per_y,DATE(YEAR(fst_pay_day),MONTH(fst_pay_day)+(A102-1)*IF(per_year&gt;=26,0,per_y),IF(per_year=24,IF((MOD(pay_num-1,2))=1,DAY(fst_pay_day)+14,DAY(fst_pay_day)),DAY(fst_pay_day))))))</f>
        <v>44179</v>
      </c>
      <c r="C102" s="46">
        <f t="shared" si="7"/>
        <v>600.48</v>
      </c>
      <c r="D102" s="46">
        <f t="shared" si="8"/>
        <v>433.28</v>
      </c>
      <c r="E102" s="47">
        <f t="shared" si="9"/>
        <v>167.20000000000005</v>
      </c>
      <c r="F102" s="46">
        <f t="shared" si="10"/>
        <v>0</v>
      </c>
      <c r="G102" s="46">
        <f t="shared" si="11"/>
        <v>87691.840000000419</v>
      </c>
      <c r="H102" s="46">
        <f t="shared" si="12"/>
        <v>87691.840000000419</v>
      </c>
    </row>
    <row r="103" spans="1:8" s="10" customFormat="1" ht="15" customHeight="1" x14ac:dyDescent="0.2">
      <c r="A103" s="10">
        <f t="shared" si="13"/>
        <v>97</v>
      </c>
      <c r="B103" s="11">
        <f>IF(A103="","",IF(per_year=26,fst_pay_day+(pay_num-1)*per_y,IF(per_year=52,fst_pay_day+(pay_num-1)*per_y,DATE(YEAR(fst_pay_day),MONTH(fst_pay_day)+(A103-1)*IF(per_year&gt;=26,0,per_y),IF(per_year=24,IF((MOD(pay_num-1,2))=1,DAY(fst_pay_day)+14,DAY(fst_pay_day)),DAY(fst_pay_day))))))</f>
        <v>44210</v>
      </c>
      <c r="C103" s="46">
        <f t="shared" si="7"/>
        <v>600.48</v>
      </c>
      <c r="D103" s="46">
        <f t="shared" si="8"/>
        <v>446.87</v>
      </c>
      <c r="E103" s="47">
        <f t="shared" si="9"/>
        <v>153.61000000000001</v>
      </c>
      <c r="F103" s="46">
        <f t="shared" si="10"/>
        <v>0</v>
      </c>
      <c r="G103" s="46">
        <f t="shared" si="11"/>
        <v>87538.230000000418</v>
      </c>
      <c r="H103" s="46">
        <f t="shared" si="12"/>
        <v>87538.230000000418</v>
      </c>
    </row>
    <row r="104" spans="1:8" s="10" customFormat="1" ht="15" customHeight="1" x14ac:dyDescent="0.2">
      <c r="A104" s="10">
        <f t="shared" si="13"/>
        <v>98</v>
      </c>
      <c r="B104" s="11">
        <f>IF(A104="","",IF(per_year=26,fst_pay_day+(pay_num-1)*per_y,IF(per_year=52,fst_pay_day+(pay_num-1)*per_y,DATE(YEAR(fst_pay_day),MONTH(fst_pay_day)+(A104-1)*IF(per_year&gt;=26,0,per_y),IF(per_year=24,IF((MOD(pay_num-1,2))=1,DAY(fst_pay_day)+14,DAY(fst_pay_day)),DAY(fst_pay_day))))))</f>
        <v>44241</v>
      </c>
      <c r="C104" s="46">
        <f t="shared" si="7"/>
        <v>600.48</v>
      </c>
      <c r="D104" s="46">
        <f t="shared" si="8"/>
        <v>446.09</v>
      </c>
      <c r="E104" s="47">
        <f t="shared" si="9"/>
        <v>154.39000000000004</v>
      </c>
      <c r="F104" s="46">
        <f t="shared" si="10"/>
        <v>0</v>
      </c>
      <c r="G104" s="46">
        <f t="shared" si="11"/>
        <v>87383.840000000419</v>
      </c>
      <c r="H104" s="46">
        <f t="shared" si="12"/>
        <v>87383.840000000419</v>
      </c>
    </row>
    <row r="105" spans="1:8" s="10" customFormat="1" ht="15" customHeight="1" x14ac:dyDescent="0.2">
      <c r="A105" s="10">
        <f t="shared" si="13"/>
        <v>99</v>
      </c>
      <c r="B105" s="11">
        <f>IF(A105="","",IF(per_year=26,fst_pay_day+(pay_num-1)*per_y,IF(per_year=52,fst_pay_day+(pay_num-1)*per_y,DATE(YEAR(fst_pay_day),MONTH(fst_pay_day)+(A105-1)*IF(per_year&gt;=26,0,per_y),IF(per_year=24,IF((MOD(pay_num-1,2))=1,DAY(fst_pay_day)+14,DAY(fst_pay_day)),DAY(fst_pay_day))))))</f>
        <v>44269</v>
      </c>
      <c r="C105" s="46">
        <f t="shared" si="7"/>
        <v>600.48</v>
      </c>
      <c r="D105" s="46">
        <f t="shared" si="8"/>
        <v>402.21</v>
      </c>
      <c r="E105" s="47">
        <f t="shared" si="9"/>
        <v>198.27000000000004</v>
      </c>
      <c r="F105" s="46">
        <f t="shared" si="10"/>
        <v>0</v>
      </c>
      <c r="G105" s="46">
        <f t="shared" si="11"/>
        <v>87185.570000000429</v>
      </c>
      <c r="H105" s="46">
        <f t="shared" si="12"/>
        <v>87185.570000000429</v>
      </c>
    </row>
    <row r="106" spans="1:8" s="10" customFormat="1" ht="15" customHeight="1" x14ac:dyDescent="0.2">
      <c r="A106" s="10">
        <f t="shared" si="13"/>
        <v>100</v>
      </c>
      <c r="B106" s="11">
        <f>IF(A106="","",IF(per_year=26,fst_pay_day+(pay_num-1)*per_y,IF(per_year=52,fst_pay_day+(pay_num-1)*per_y,DATE(YEAR(fst_pay_day),MONTH(fst_pay_day)+(A106-1)*IF(per_year&gt;=26,0,per_y),IF(per_year=24,IF((MOD(pay_num-1,2))=1,DAY(fst_pay_day)+14,DAY(fst_pay_day)),DAY(fst_pay_day))))))</f>
        <v>44300</v>
      </c>
      <c r="C106" s="46">
        <f t="shared" si="7"/>
        <v>600.48</v>
      </c>
      <c r="D106" s="46">
        <f t="shared" si="8"/>
        <v>444.29</v>
      </c>
      <c r="E106" s="47">
        <f t="shared" si="9"/>
        <v>156.19</v>
      </c>
      <c r="F106" s="46">
        <f t="shared" si="10"/>
        <v>0</v>
      </c>
      <c r="G106" s="46">
        <f t="shared" si="11"/>
        <v>87029.380000000427</v>
      </c>
      <c r="H106" s="46">
        <f t="shared" si="12"/>
        <v>87029.380000000427</v>
      </c>
    </row>
    <row r="107" spans="1:8" s="10" customFormat="1" ht="15" customHeight="1" x14ac:dyDescent="0.2">
      <c r="A107" s="10">
        <f t="shared" si="13"/>
        <v>101</v>
      </c>
      <c r="B107" s="11">
        <f>IF(A107="","",IF(per_year=26,fst_pay_day+(pay_num-1)*per_y,IF(per_year=52,fst_pay_day+(pay_num-1)*per_y,DATE(YEAR(fst_pay_day),MONTH(fst_pay_day)+(A107-1)*IF(per_year&gt;=26,0,per_y),IF(per_year=24,IF((MOD(pay_num-1,2))=1,DAY(fst_pay_day)+14,DAY(fst_pay_day)),DAY(fst_pay_day))))))</f>
        <v>44330</v>
      </c>
      <c r="C107" s="46">
        <f t="shared" si="7"/>
        <v>600.48</v>
      </c>
      <c r="D107" s="46">
        <f t="shared" si="8"/>
        <v>429.19</v>
      </c>
      <c r="E107" s="47">
        <f t="shared" si="9"/>
        <v>171.29000000000002</v>
      </c>
      <c r="F107" s="46">
        <f t="shared" si="10"/>
        <v>0</v>
      </c>
      <c r="G107" s="46">
        <f t="shared" si="11"/>
        <v>86858.090000000433</v>
      </c>
      <c r="H107" s="46">
        <f t="shared" si="12"/>
        <v>86858.090000000433</v>
      </c>
    </row>
    <row r="108" spans="1:8" s="10" customFormat="1" ht="15" customHeight="1" x14ac:dyDescent="0.2">
      <c r="A108" s="10">
        <f t="shared" si="13"/>
        <v>102</v>
      </c>
      <c r="B108" s="11">
        <f>IF(A108="","",IF(per_year=26,fst_pay_day+(pay_num-1)*per_y,IF(per_year=52,fst_pay_day+(pay_num-1)*per_y,DATE(YEAR(fst_pay_day),MONTH(fst_pay_day)+(A108-1)*IF(per_year&gt;=26,0,per_y),IF(per_year=24,IF((MOD(pay_num-1,2))=1,DAY(fst_pay_day)+14,DAY(fst_pay_day)),DAY(fst_pay_day))))))</f>
        <v>44361</v>
      </c>
      <c r="C108" s="46">
        <f t="shared" si="7"/>
        <v>600.48</v>
      </c>
      <c r="D108" s="46">
        <f t="shared" si="8"/>
        <v>442.62</v>
      </c>
      <c r="E108" s="47">
        <f t="shared" si="9"/>
        <v>157.86000000000001</v>
      </c>
      <c r="F108" s="46">
        <f t="shared" si="10"/>
        <v>0</v>
      </c>
      <c r="G108" s="46">
        <f t="shared" si="11"/>
        <v>86700.230000000432</v>
      </c>
      <c r="H108" s="46">
        <f t="shared" si="12"/>
        <v>86700.230000000432</v>
      </c>
    </row>
    <row r="109" spans="1:8" s="10" customFormat="1" ht="15" customHeight="1" x14ac:dyDescent="0.2">
      <c r="A109" s="10">
        <f t="shared" si="13"/>
        <v>103</v>
      </c>
      <c r="B109" s="11">
        <f>IF(A109="","",IF(per_year=26,fst_pay_day+(pay_num-1)*per_y,IF(per_year=52,fst_pay_day+(pay_num-1)*per_y,DATE(YEAR(fst_pay_day),MONTH(fst_pay_day)+(A109-1)*IF(per_year&gt;=26,0,per_y),IF(per_year=24,IF((MOD(pay_num-1,2))=1,DAY(fst_pay_day)+14,DAY(fst_pay_day)),DAY(fst_pay_day))))))</f>
        <v>44391</v>
      </c>
      <c r="C109" s="46">
        <f t="shared" si="7"/>
        <v>600.48</v>
      </c>
      <c r="D109" s="46">
        <f t="shared" si="8"/>
        <v>427.56</v>
      </c>
      <c r="E109" s="47">
        <f t="shared" si="9"/>
        <v>172.92000000000002</v>
      </c>
      <c r="F109" s="46">
        <f t="shared" si="10"/>
        <v>0</v>
      </c>
      <c r="G109" s="46">
        <f t="shared" si="11"/>
        <v>86527.310000000434</v>
      </c>
      <c r="H109" s="46">
        <f t="shared" si="12"/>
        <v>86527.310000000434</v>
      </c>
    </row>
    <row r="110" spans="1:8" s="10" customFormat="1" ht="15" customHeight="1" x14ac:dyDescent="0.2">
      <c r="A110" s="10">
        <f t="shared" si="13"/>
        <v>104</v>
      </c>
      <c r="B110" s="11">
        <f>IF(A110="","",IF(per_year=26,fst_pay_day+(pay_num-1)*per_y,IF(per_year=52,fst_pay_day+(pay_num-1)*per_y,DATE(YEAR(fst_pay_day),MONTH(fst_pay_day)+(A110-1)*IF(per_year&gt;=26,0,per_y),IF(per_year=24,IF((MOD(pay_num-1,2))=1,DAY(fst_pay_day)+14,DAY(fst_pay_day)),DAY(fst_pay_day))))))</f>
        <v>44422</v>
      </c>
      <c r="C110" s="46">
        <f t="shared" si="7"/>
        <v>600.48</v>
      </c>
      <c r="D110" s="46">
        <f t="shared" si="8"/>
        <v>440.93</v>
      </c>
      <c r="E110" s="47">
        <f t="shared" si="9"/>
        <v>159.55000000000001</v>
      </c>
      <c r="F110" s="46">
        <f t="shared" si="10"/>
        <v>0</v>
      </c>
      <c r="G110" s="46">
        <f t="shared" si="11"/>
        <v>86367.760000000431</v>
      </c>
      <c r="H110" s="46">
        <f t="shared" si="12"/>
        <v>86367.760000000431</v>
      </c>
    </row>
    <row r="111" spans="1:8" s="10" customFormat="1" ht="15" customHeight="1" x14ac:dyDescent="0.2">
      <c r="A111" s="10">
        <f t="shared" si="13"/>
        <v>105</v>
      </c>
      <c r="B111" s="11">
        <f>IF(A111="","",IF(per_year=26,fst_pay_day+(pay_num-1)*per_y,IF(per_year=52,fst_pay_day+(pay_num-1)*per_y,DATE(YEAR(fst_pay_day),MONTH(fst_pay_day)+(A111-1)*IF(per_year&gt;=26,0,per_y),IF(per_year=24,IF((MOD(pay_num-1,2))=1,DAY(fst_pay_day)+14,DAY(fst_pay_day)),DAY(fst_pay_day))))))</f>
        <v>44453</v>
      </c>
      <c r="C111" s="46">
        <f t="shared" si="7"/>
        <v>600.48</v>
      </c>
      <c r="D111" s="46">
        <f t="shared" si="8"/>
        <v>440.12</v>
      </c>
      <c r="E111" s="47">
        <f t="shared" si="9"/>
        <v>160.36000000000001</v>
      </c>
      <c r="F111" s="46">
        <f t="shared" si="10"/>
        <v>0</v>
      </c>
      <c r="G111" s="46">
        <f t="shared" si="11"/>
        <v>86207.400000000431</v>
      </c>
      <c r="H111" s="46">
        <f t="shared" si="12"/>
        <v>86207.400000000431</v>
      </c>
    </row>
    <row r="112" spans="1:8" s="10" customFormat="1" ht="15" customHeight="1" x14ac:dyDescent="0.2">
      <c r="A112" s="10">
        <f t="shared" si="13"/>
        <v>106</v>
      </c>
      <c r="B112" s="11">
        <f>IF(A112="","",IF(per_year=26,fst_pay_day+(pay_num-1)*per_y,IF(per_year=52,fst_pay_day+(pay_num-1)*per_y,DATE(YEAR(fst_pay_day),MONTH(fst_pay_day)+(A112-1)*IF(per_year&gt;=26,0,per_y),IF(per_year=24,IF((MOD(pay_num-1,2))=1,DAY(fst_pay_day)+14,DAY(fst_pay_day)),DAY(fst_pay_day))))))</f>
        <v>44483</v>
      </c>
      <c r="C112" s="46">
        <f t="shared" si="7"/>
        <v>600.48</v>
      </c>
      <c r="D112" s="46">
        <f t="shared" si="8"/>
        <v>425.13</v>
      </c>
      <c r="E112" s="47">
        <f t="shared" si="9"/>
        <v>175.35000000000002</v>
      </c>
      <c r="F112" s="46">
        <f t="shared" si="10"/>
        <v>0</v>
      </c>
      <c r="G112" s="46">
        <f t="shared" si="11"/>
        <v>86032.050000000439</v>
      </c>
      <c r="H112" s="46">
        <f t="shared" si="12"/>
        <v>86032.050000000439</v>
      </c>
    </row>
    <row r="113" spans="1:8" s="10" customFormat="1" ht="15" customHeight="1" x14ac:dyDescent="0.2">
      <c r="A113" s="10">
        <f t="shared" si="13"/>
        <v>107</v>
      </c>
      <c r="B113" s="11">
        <f>IF(A113="","",IF(per_year=26,fst_pay_day+(pay_num-1)*per_y,IF(per_year=52,fst_pay_day+(pay_num-1)*per_y,DATE(YEAR(fst_pay_day),MONTH(fst_pay_day)+(A113-1)*IF(per_year&gt;=26,0,per_y),IF(per_year=24,IF((MOD(pay_num-1,2))=1,DAY(fst_pay_day)+14,DAY(fst_pay_day)),DAY(fst_pay_day))))))</f>
        <v>44514</v>
      </c>
      <c r="C113" s="46">
        <f t="shared" si="7"/>
        <v>600.48</v>
      </c>
      <c r="D113" s="46">
        <f t="shared" si="8"/>
        <v>438.41</v>
      </c>
      <c r="E113" s="47">
        <f t="shared" si="9"/>
        <v>162.07</v>
      </c>
      <c r="F113" s="46">
        <f t="shared" si="10"/>
        <v>0</v>
      </c>
      <c r="G113" s="46">
        <f t="shared" si="11"/>
        <v>85869.980000000447</v>
      </c>
      <c r="H113" s="46">
        <f t="shared" si="12"/>
        <v>85869.980000000447</v>
      </c>
    </row>
    <row r="114" spans="1:8" s="10" customFormat="1" ht="15" customHeight="1" x14ac:dyDescent="0.2">
      <c r="A114" s="10">
        <f t="shared" si="13"/>
        <v>108</v>
      </c>
      <c r="B114" s="11">
        <f>IF(A114="","",IF(per_year=26,fst_pay_day+(pay_num-1)*per_y,IF(per_year=52,fst_pay_day+(pay_num-1)*per_y,DATE(YEAR(fst_pay_day),MONTH(fst_pay_day)+(A114-1)*IF(per_year&gt;=26,0,per_y),IF(per_year=24,IF((MOD(pay_num-1,2))=1,DAY(fst_pay_day)+14,DAY(fst_pay_day)),DAY(fst_pay_day))))))</f>
        <v>44544</v>
      </c>
      <c r="C114" s="46">
        <f t="shared" si="7"/>
        <v>600.48</v>
      </c>
      <c r="D114" s="46">
        <f t="shared" si="8"/>
        <v>423.47</v>
      </c>
      <c r="E114" s="47">
        <f t="shared" si="9"/>
        <v>177.01</v>
      </c>
      <c r="F114" s="46">
        <f t="shared" si="10"/>
        <v>0</v>
      </c>
      <c r="G114" s="46">
        <f t="shared" si="11"/>
        <v>85692.970000000452</v>
      </c>
      <c r="H114" s="46">
        <f t="shared" si="12"/>
        <v>85692.970000000452</v>
      </c>
    </row>
    <row r="115" spans="1:8" s="10" customFormat="1" ht="15" customHeight="1" x14ac:dyDescent="0.2">
      <c r="A115" s="10">
        <f t="shared" si="13"/>
        <v>109</v>
      </c>
      <c r="B115" s="11">
        <f>IF(A115="","",IF(per_year=26,fst_pay_day+(pay_num-1)*per_y,IF(per_year=52,fst_pay_day+(pay_num-1)*per_y,DATE(YEAR(fst_pay_day),MONTH(fst_pay_day)+(A115-1)*IF(per_year&gt;=26,0,per_y),IF(per_year=24,IF((MOD(pay_num-1,2))=1,DAY(fst_pay_day)+14,DAY(fst_pay_day)),DAY(fst_pay_day))))))</f>
        <v>44575</v>
      </c>
      <c r="C115" s="46">
        <f t="shared" si="7"/>
        <v>600.48</v>
      </c>
      <c r="D115" s="46">
        <f t="shared" si="8"/>
        <v>436.68</v>
      </c>
      <c r="E115" s="47">
        <f t="shared" si="9"/>
        <v>163.80000000000001</v>
      </c>
      <c r="F115" s="46">
        <f t="shared" si="10"/>
        <v>0</v>
      </c>
      <c r="G115" s="46">
        <f t="shared" si="11"/>
        <v>85529.170000000449</v>
      </c>
      <c r="H115" s="46">
        <f t="shared" si="12"/>
        <v>85529.170000000449</v>
      </c>
    </row>
    <row r="116" spans="1:8" s="10" customFormat="1" ht="15" customHeight="1" x14ac:dyDescent="0.2">
      <c r="A116" s="10">
        <f t="shared" si="13"/>
        <v>110</v>
      </c>
      <c r="B116" s="11">
        <f>IF(A116="","",IF(per_year=26,fst_pay_day+(pay_num-1)*per_y,IF(per_year=52,fst_pay_day+(pay_num-1)*per_y,DATE(YEAR(fst_pay_day),MONTH(fst_pay_day)+(A116-1)*IF(per_year&gt;=26,0,per_y),IF(per_year=24,IF((MOD(pay_num-1,2))=1,DAY(fst_pay_day)+14,DAY(fst_pay_day)),DAY(fst_pay_day))))))</f>
        <v>44606</v>
      </c>
      <c r="C116" s="46">
        <f t="shared" si="7"/>
        <v>600.48</v>
      </c>
      <c r="D116" s="46">
        <f t="shared" si="8"/>
        <v>435.85</v>
      </c>
      <c r="E116" s="47">
        <f t="shared" si="9"/>
        <v>164.63</v>
      </c>
      <c r="F116" s="46">
        <f t="shared" si="10"/>
        <v>0</v>
      </c>
      <c r="G116" s="46">
        <f t="shared" si="11"/>
        <v>85364.540000000459</v>
      </c>
      <c r="H116" s="46">
        <f t="shared" si="12"/>
        <v>85364.540000000459</v>
      </c>
    </row>
    <row r="117" spans="1:8" s="10" customFormat="1" ht="15" customHeight="1" x14ac:dyDescent="0.2">
      <c r="A117" s="10">
        <f t="shared" si="13"/>
        <v>111</v>
      </c>
      <c r="B117" s="11">
        <f>IF(A117="","",IF(per_year=26,fst_pay_day+(pay_num-1)*per_y,IF(per_year=52,fst_pay_day+(pay_num-1)*per_y,DATE(YEAR(fst_pay_day),MONTH(fst_pay_day)+(A117-1)*IF(per_year&gt;=26,0,per_y),IF(per_year=24,IF((MOD(pay_num-1,2))=1,DAY(fst_pay_day)+14,DAY(fst_pay_day)),DAY(fst_pay_day))))))</f>
        <v>44634</v>
      </c>
      <c r="C117" s="46">
        <f t="shared" si="7"/>
        <v>600.48</v>
      </c>
      <c r="D117" s="46">
        <f t="shared" si="8"/>
        <v>392.91</v>
      </c>
      <c r="E117" s="47">
        <f t="shared" si="9"/>
        <v>207.57</v>
      </c>
      <c r="F117" s="46">
        <f t="shared" si="10"/>
        <v>0</v>
      </c>
      <c r="G117" s="46">
        <f t="shared" si="11"/>
        <v>85156.970000000467</v>
      </c>
      <c r="H117" s="46">
        <f t="shared" si="12"/>
        <v>85156.970000000467</v>
      </c>
    </row>
    <row r="118" spans="1:8" s="10" customFormat="1" ht="15" customHeight="1" x14ac:dyDescent="0.2">
      <c r="A118" s="10">
        <f t="shared" si="13"/>
        <v>112</v>
      </c>
      <c r="B118" s="11">
        <f>IF(A118="","",IF(per_year=26,fst_pay_day+(pay_num-1)*per_y,IF(per_year=52,fst_pay_day+(pay_num-1)*per_y,DATE(YEAR(fst_pay_day),MONTH(fst_pay_day)+(A118-1)*IF(per_year&gt;=26,0,per_y),IF(per_year=24,IF((MOD(pay_num-1,2))=1,DAY(fst_pay_day)+14,DAY(fst_pay_day)),DAY(fst_pay_day))))))</f>
        <v>44665</v>
      </c>
      <c r="C118" s="46">
        <f t="shared" si="7"/>
        <v>600.48</v>
      </c>
      <c r="D118" s="46">
        <f t="shared" si="8"/>
        <v>433.95</v>
      </c>
      <c r="E118" s="47">
        <f t="shared" si="9"/>
        <v>166.53000000000003</v>
      </c>
      <c r="F118" s="46">
        <f t="shared" si="10"/>
        <v>0</v>
      </c>
      <c r="G118" s="46">
        <f t="shared" si="11"/>
        <v>84990.440000000468</v>
      </c>
      <c r="H118" s="46">
        <f t="shared" si="12"/>
        <v>84990.440000000468</v>
      </c>
    </row>
    <row r="119" spans="1:8" s="10" customFormat="1" ht="15" customHeight="1" x14ac:dyDescent="0.2">
      <c r="A119" s="10">
        <f t="shared" si="13"/>
        <v>113</v>
      </c>
      <c r="B119" s="11">
        <f>IF(A119="","",IF(per_year=26,fst_pay_day+(pay_num-1)*per_y,IF(per_year=52,fst_pay_day+(pay_num-1)*per_y,DATE(YEAR(fst_pay_day),MONTH(fst_pay_day)+(A119-1)*IF(per_year&gt;=26,0,per_y),IF(per_year=24,IF((MOD(pay_num-1,2))=1,DAY(fst_pay_day)+14,DAY(fst_pay_day)),DAY(fst_pay_day))))))</f>
        <v>44695</v>
      </c>
      <c r="C119" s="46">
        <f t="shared" si="7"/>
        <v>600.48</v>
      </c>
      <c r="D119" s="46">
        <f t="shared" si="8"/>
        <v>419.13</v>
      </c>
      <c r="E119" s="47">
        <f t="shared" si="9"/>
        <v>181.35000000000002</v>
      </c>
      <c r="F119" s="46">
        <f t="shared" si="10"/>
        <v>0</v>
      </c>
      <c r="G119" s="46">
        <f t="shared" si="11"/>
        <v>84809.090000000477</v>
      </c>
      <c r="H119" s="46">
        <f t="shared" si="12"/>
        <v>84809.090000000477</v>
      </c>
    </row>
    <row r="120" spans="1:8" s="10" customFormat="1" ht="15" customHeight="1" x14ac:dyDescent="0.2">
      <c r="A120" s="10">
        <f t="shared" si="13"/>
        <v>114</v>
      </c>
      <c r="B120" s="11">
        <f>IF(A120="","",IF(per_year=26,fst_pay_day+(pay_num-1)*per_y,IF(per_year=52,fst_pay_day+(pay_num-1)*per_y,DATE(YEAR(fst_pay_day),MONTH(fst_pay_day)+(A120-1)*IF(per_year&gt;=26,0,per_y),IF(per_year=24,IF((MOD(pay_num-1,2))=1,DAY(fst_pay_day)+14,DAY(fst_pay_day)),DAY(fst_pay_day))))))</f>
        <v>44726</v>
      </c>
      <c r="C120" s="46">
        <f t="shared" si="7"/>
        <v>600.48</v>
      </c>
      <c r="D120" s="46">
        <f t="shared" si="8"/>
        <v>432.18</v>
      </c>
      <c r="E120" s="47">
        <f t="shared" si="9"/>
        <v>168.3</v>
      </c>
      <c r="F120" s="46">
        <f t="shared" si="10"/>
        <v>0</v>
      </c>
      <c r="G120" s="46">
        <f t="shared" si="11"/>
        <v>84640.790000000474</v>
      </c>
      <c r="H120" s="46">
        <f t="shared" si="12"/>
        <v>84640.790000000474</v>
      </c>
    </row>
    <row r="121" spans="1:8" s="10" customFormat="1" ht="15" customHeight="1" x14ac:dyDescent="0.2">
      <c r="A121" s="10">
        <f t="shared" si="13"/>
        <v>115</v>
      </c>
      <c r="B121" s="11">
        <f>IF(A121="","",IF(per_year=26,fst_pay_day+(pay_num-1)*per_y,IF(per_year=52,fst_pay_day+(pay_num-1)*per_y,DATE(YEAR(fst_pay_day),MONTH(fst_pay_day)+(A121-1)*IF(per_year&gt;=26,0,per_y),IF(per_year=24,IF((MOD(pay_num-1,2))=1,DAY(fst_pay_day)+14,DAY(fst_pay_day)),DAY(fst_pay_day))))))</f>
        <v>44756</v>
      </c>
      <c r="C121" s="46">
        <f t="shared" si="7"/>
        <v>600.48</v>
      </c>
      <c r="D121" s="46">
        <f t="shared" si="8"/>
        <v>417.41</v>
      </c>
      <c r="E121" s="47">
        <f t="shared" si="9"/>
        <v>183.07</v>
      </c>
      <c r="F121" s="46">
        <f t="shared" si="10"/>
        <v>0</v>
      </c>
      <c r="G121" s="46">
        <f t="shared" si="11"/>
        <v>84457.720000000481</v>
      </c>
      <c r="H121" s="46">
        <f t="shared" si="12"/>
        <v>84457.720000000481</v>
      </c>
    </row>
    <row r="122" spans="1:8" s="10" customFormat="1" ht="15" customHeight="1" x14ac:dyDescent="0.2">
      <c r="A122" s="10">
        <f t="shared" si="13"/>
        <v>116</v>
      </c>
      <c r="B122" s="11">
        <f>IF(A122="","",IF(per_year=26,fst_pay_day+(pay_num-1)*per_y,IF(per_year=52,fst_pay_day+(pay_num-1)*per_y,DATE(YEAR(fst_pay_day),MONTH(fst_pay_day)+(A122-1)*IF(per_year&gt;=26,0,per_y),IF(per_year=24,IF((MOD(pay_num-1,2))=1,DAY(fst_pay_day)+14,DAY(fst_pay_day)),DAY(fst_pay_day))))))</f>
        <v>44787</v>
      </c>
      <c r="C122" s="46">
        <f t="shared" si="7"/>
        <v>600.48</v>
      </c>
      <c r="D122" s="46">
        <f t="shared" si="8"/>
        <v>430.39</v>
      </c>
      <c r="E122" s="47">
        <f t="shared" si="9"/>
        <v>170.09000000000003</v>
      </c>
      <c r="F122" s="46">
        <f t="shared" si="10"/>
        <v>0</v>
      </c>
      <c r="G122" s="46">
        <f t="shared" si="11"/>
        <v>84287.630000000485</v>
      </c>
      <c r="H122" s="46">
        <f t="shared" si="12"/>
        <v>84287.630000000485</v>
      </c>
    </row>
    <row r="123" spans="1:8" s="10" customFormat="1" ht="15" customHeight="1" x14ac:dyDescent="0.2">
      <c r="A123" s="10">
        <f t="shared" si="13"/>
        <v>117</v>
      </c>
      <c r="B123" s="11">
        <f>IF(A123="","",IF(per_year=26,fst_pay_day+(pay_num-1)*per_y,IF(per_year=52,fst_pay_day+(pay_num-1)*per_y,DATE(YEAR(fst_pay_day),MONTH(fst_pay_day)+(A123-1)*IF(per_year&gt;=26,0,per_y),IF(per_year=24,IF((MOD(pay_num-1,2))=1,DAY(fst_pay_day)+14,DAY(fst_pay_day)),DAY(fst_pay_day))))))</f>
        <v>44818</v>
      </c>
      <c r="C123" s="46">
        <f t="shared" si="7"/>
        <v>600.48</v>
      </c>
      <c r="D123" s="46">
        <f t="shared" si="8"/>
        <v>429.52</v>
      </c>
      <c r="E123" s="47">
        <f t="shared" si="9"/>
        <v>170.96000000000004</v>
      </c>
      <c r="F123" s="46">
        <f t="shared" si="10"/>
        <v>0</v>
      </c>
      <c r="G123" s="46">
        <f t="shared" si="11"/>
        <v>84116.670000000493</v>
      </c>
      <c r="H123" s="46">
        <f t="shared" si="12"/>
        <v>84116.670000000493</v>
      </c>
    </row>
    <row r="124" spans="1:8" s="10" customFormat="1" ht="15" customHeight="1" x14ac:dyDescent="0.2">
      <c r="A124" s="10">
        <f t="shared" si="13"/>
        <v>118</v>
      </c>
      <c r="B124" s="11">
        <f>IF(A124="","",IF(per_year=26,fst_pay_day+(pay_num-1)*per_y,IF(per_year=52,fst_pay_day+(pay_num-1)*per_y,DATE(YEAR(fst_pay_day),MONTH(fst_pay_day)+(A124-1)*IF(per_year&gt;=26,0,per_y),IF(per_year=24,IF((MOD(pay_num-1,2))=1,DAY(fst_pay_day)+14,DAY(fst_pay_day)),DAY(fst_pay_day))))))</f>
        <v>44848</v>
      </c>
      <c r="C124" s="46">
        <f t="shared" si="7"/>
        <v>600.48</v>
      </c>
      <c r="D124" s="46">
        <f t="shared" si="8"/>
        <v>414.82</v>
      </c>
      <c r="E124" s="47">
        <f t="shared" si="9"/>
        <v>185.66000000000003</v>
      </c>
      <c r="F124" s="46">
        <f t="shared" si="10"/>
        <v>0</v>
      </c>
      <c r="G124" s="46">
        <f t="shared" si="11"/>
        <v>83931.010000000504</v>
      </c>
      <c r="H124" s="46">
        <f t="shared" si="12"/>
        <v>83931.010000000504</v>
      </c>
    </row>
    <row r="125" spans="1:8" s="10" customFormat="1" ht="15" customHeight="1" x14ac:dyDescent="0.2">
      <c r="A125" s="10">
        <f t="shared" si="13"/>
        <v>119</v>
      </c>
      <c r="B125" s="11">
        <f>IF(A125="","",IF(per_year=26,fst_pay_day+(pay_num-1)*per_y,IF(per_year=52,fst_pay_day+(pay_num-1)*per_y,DATE(YEAR(fst_pay_day),MONTH(fst_pay_day)+(A125-1)*IF(per_year&gt;=26,0,per_y),IF(per_year=24,IF((MOD(pay_num-1,2))=1,DAY(fst_pay_day)+14,DAY(fst_pay_day)),DAY(fst_pay_day))))))</f>
        <v>44879</v>
      </c>
      <c r="C125" s="46">
        <f t="shared" si="7"/>
        <v>600.48</v>
      </c>
      <c r="D125" s="46">
        <f t="shared" si="8"/>
        <v>427.7</v>
      </c>
      <c r="E125" s="47">
        <f t="shared" si="9"/>
        <v>172.78000000000003</v>
      </c>
      <c r="F125" s="46">
        <f t="shared" si="10"/>
        <v>0</v>
      </c>
      <c r="G125" s="46">
        <f t="shared" si="11"/>
        <v>83758.230000000505</v>
      </c>
      <c r="H125" s="46">
        <f t="shared" si="12"/>
        <v>83758.230000000505</v>
      </c>
    </row>
    <row r="126" spans="1:8" s="10" customFormat="1" ht="15" customHeight="1" x14ac:dyDescent="0.2">
      <c r="A126" s="10">
        <f t="shared" si="13"/>
        <v>120</v>
      </c>
      <c r="B126" s="11">
        <f>IF(A126="","",IF(per_year=26,fst_pay_day+(pay_num-1)*per_y,IF(per_year=52,fst_pay_day+(pay_num-1)*per_y,DATE(YEAR(fst_pay_day),MONTH(fst_pay_day)+(A126-1)*IF(per_year&gt;=26,0,per_y),IF(per_year=24,IF((MOD(pay_num-1,2))=1,DAY(fst_pay_day)+14,DAY(fst_pay_day)),DAY(fst_pay_day))))))</f>
        <v>44909</v>
      </c>
      <c r="C126" s="46">
        <f t="shared" si="7"/>
        <v>600.48</v>
      </c>
      <c r="D126" s="46">
        <f t="shared" si="8"/>
        <v>413.05</v>
      </c>
      <c r="E126" s="47">
        <f t="shared" si="9"/>
        <v>187.43</v>
      </c>
      <c r="F126" s="46">
        <f t="shared" si="10"/>
        <v>0</v>
      </c>
      <c r="G126" s="46">
        <f t="shared" si="11"/>
        <v>83570.800000000512</v>
      </c>
      <c r="H126" s="46">
        <f t="shared" si="12"/>
        <v>83570.800000000512</v>
      </c>
    </row>
    <row r="127" spans="1:8" s="10" customFormat="1" ht="15" customHeight="1" x14ac:dyDescent="0.2">
      <c r="A127" s="10">
        <f t="shared" si="13"/>
        <v>121</v>
      </c>
      <c r="B127" s="11">
        <f>IF(A127="","",IF(per_year=26,fst_pay_day+(pay_num-1)*per_y,IF(per_year=52,fst_pay_day+(pay_num-1)*per_y,DATE(YEAR(fst_pay_day),MONTH(fst_pay_day)+(A127-1)*IF(per_year&gt;=26,0,per_y),IF(per_year=24,IF((MOD(pay_num-1,2))=1,DAY(fst_pay_day)+14,DAY(fst_pay_day)),DAY(fst_pay_day))))))</f>
        <v>44940</v>
      </c>
      <c r="C127" s="46">
        <f t="shared" si="7"/>
        <v>600.48</v>
      </c>
      <c r="D127" s="46">
        <f t="shared" si="8"/>
        <v>425.87</v>
      </c>
      <c r="E127" s="47">
        <f t="shared" si="9"/>
        <v>174.61</v>
      </c>
      <c r="F127" s="46">
        <f t="shared" si="10"/>
        <v>0</v>
      </c>
      <c r="G127" s="46">
        <f t="shared" si="11"/>
        <v>83396.190000000512</v>
      </c>
      <c r="H127" s="46">
        <f t="shared" si="12"/>
        <v>83396.190000000512</v>
      </c>
    </row>
    <row r="128" spans="1:8" s="10" customFormat="1" ht="15" customHeight="1" x14ac:dyDescent="0.2">
      <c r="A128" s="10">
        <f t="shared" si="13"/>
        <v>122</v>
      </c>
      <c r="B128" s="11">
        <f>IF(A128="","",IF(per_year=26,fst_pay_day+(pay_num-1)*per_y,IF(per_year=52,fst_pay_day+(pay_num-1)*per_y,DATE(YEAR(fst_pay_day),MONTH(fst_pay_day)+(A128-1)*IF(per_year&gt;=26,0,per_y),IF(per_year=24,IF((MOD(pay_num-1,2))=1,DAY(fst_pay_day)+14,DAY(fst_pay_day)),DAY(fst_pay_day))))))</f>
        <v>44971</v>
      </c>
      <c r="C128" s="46">
        <f t="shared" si="7"/>
        <v>600.48</v>
      </c>
      <c r="D128" s="46">
        <f t="shared" si="8"/>
        <v>424.98</v>
      </c>
      <c r="E128" s="47">
        <f t="shared" si="9"/>
        <v>175.5</v>
      </c>
      <c r="F128" s="46">
        <f t="shared" si="10"/>
        <v>0</v>
      </c>
      <c r="G128" s="46">
        <f t="shared" si="11"/>
        <v>83220.690000000512</v>
      </c>
      <c r="H128" s="46">
        <f t="shared" si="12"/>
        <v>83220.690000000512</v>
      </c>
    </row>
    <row r="129" spans="1:8" s="10" customFormat="1" ht="15" customHeight="1" x14ac:dyDescent="0.2">
      <c r="A129" s="10">
        <f t="shared" si="13"/>
        <v>123</v>
      </c>
      <c r="B129" s="11">
        <f>IF(A129="","",IF(per_year=26,fst_pay_day+(pay_num-1)*per_y,IF(per_year=52,fst_pay_day+(pay_num-1)*per_y,DATE(YEAR(fst_pay_day),MONTH(fst_pay_day)+(A129-1)*IF(per_year&gt;=26,0,per_y),IF(per_year=24,IF((MOD(pay_num-1,2))=1,DAY(fst_pay_day)+14,DAY(fst_pay_day)),DAY(fst_pay_day))))))</f>
        <v>44999</v>
      </c>
      <c r="C129" s="46">
        <f t="shared" si="7"/>
        <v>600.48</v>
      </c>
      <c r="D129" s="46">
        <f t="shared" si="8"/>
        <v>383.04</v>
      </c>
      <c r="E129" s="47">
        <f t="shared" si="9"/>
        <v>217.44</v>
      </c>
      <c r="F129" s="46">
        <f t="shared" si="10"/>
        <v>0</v>
      </c>
      <c r="G129" s="46">
        <f t="shared" si="11"/>
        <v>83003.250000000509</v>
      </c>
      <c r="H129" s="46">
        <f t="shared" si="12"/>
        <v>83003.250000000509</v>
      </c>
    </row>
    <row r="130" spans="1:8" s="10" customFormat="1" ht="15" customHeight="1" x14ac:dyDescent="0.2">
      <c r="A130" s="10">
        <f t="shared" si="13"/>
        <v>124</v>
      </c>
      <c r="B130" s="11">
        <f>IF(A130="","",IF(per_year=26,fst_pay_day+(pay_num-1)*per_y,IF(per_year=52,fst_pay_day+(pay_num-1)*per_y,DATE(YEAR(fst_pay_day),MONTH(fst_pay_day)+(A130-1)*IF(per_year&gt;=26,0,per_y),IF(per_year=24,IF((MOD(pay_num-1,2))=1,DAY(fst_pay_day)+14,DAY(fst_pay_day)),DAY(fst_pay_day))))))</f>
        <v>45030</v>
      </c>
      <c r="C130" s="46">
        <f t="shared" si="7"/>
        <v>600.48</v>
      </c>
      <c r="D130" s="46">
        <f t="shared" si="8"/>
        <v>422.98</v>
      </c>
      <c r="E130" s="47">
        <f t="shared" si="9"/>
        <v>177.5</v>
      </c>
      <c r="F130" s="46">
        <f t="shared" si="10"/>
        <v>0</v>
      </c>
      <c r="G130" s="46">
        <f t="shared" si="11"/>
        <v>82825.750000000509</v>
      </c>
      <c r="H130" s="46">
        <f t="shared" si="12"/>
        <v>82825.750000000509</v>
      </c>
    </row>
    <row r="131" spans="1:8" s="10" customFormat="1" ht="15" customHeight="1" x14ac:dyDescent="0.2">
      <c r="A131" s="10">
        <f t="shared" si="13"/>
        <v>125</v>
      </c>
      <c r="B131" s="11">
        <f>IF(A131="","",IF(per_year=26,fst_pay_day+(pay_num-1)*per_y,IF(per_year=52,fst_pay_day+(pay_num-1)*per_y,DATE(YEAR(fst_pay_day),MONTH(fst_pay_day)+(A131-1)*IF(per_year&gt;=26,0,per_y),IF(per_year=24,IF((MOD(pay_num-1,2))=1,DAY(fst_pay_day)+14,DAY(fst_pay_day)),DAY(fst_pay_day))))))</f>
        <v>45060</v>
      </c>
      <c r="C131" s="46">
        <f t="shared" si="7"/>
        <v>600.48</v>
      </c>
      <c r="D131" s="46">
        <f t="shared" si="8"/>
        <v>408.46</v>
      </c>
      <c r="E131" s="47">
        <f t="shared" si="9"/>
        <v>192.02000000000004</v>
      </c>
      <c r="F131" s="46">
        <f t="shared" si="10"/>
        <v>0</v>
      </c>
      <c r="G131" s="46">
        <f t="shared" si="11"/>
        <v>82633.73000000052</v>
      </c>
      <c r="H131" s="46">
        <f t="shared" si="12"/>
        <v>82633.73000000052</v>
      </c>
    </row>
    <row r="132" spans="1:8" s="10" customFormat="1" ht="15" customHeight="1" x14ac:dyDescent="0.2">
      <c r="A132" s="10">
        <f t="shared" si="13"/>
        <v>126</v>
      </c>
      <c r="B132" s="11">
        <f>IF(A132="","",IF(per_year=26,fst_pay_day+(pay_num-1)*per_y,IF(per_year=52,fst_pay_day+(pay_num-1)*per_y,DATE(YEAR(fst_pay_day),MONTH(fst_pay_day)+(A132-1)*IF(per_year&gt;=26,0,per_y),IF(per_year=24,IF((MOD(pay_num-1,2))=1,DAY(fst_pay_day)+14,DAY(fst_pay_day)),DAY(fst_pay_day))))))</f>
        <v>45091</v>
      </c>
      <c r="C132" s="46">
        <f t="shared" si="7"/>
        <v>600.48</v>
      </c>
      <c r="D132" s="46">
        <f t="shared" si="8"/>
        <v>421.09</v>
      </c>
      <c r="E132" s="47">
        <f t="shared" si="9"/>
        <v>179.39000000000004</v>
      </c>
      <c r="F132" s="46">
        <f t="shared" si="10"/>
        <v>0</v>
      </c>
      <c r="G132" s="46">
        <f t="shared" si="11"/>
        <v>82454.34000000052</v>
      </c>
      <c r="H132" s="46">
        <f t="shared" si="12"/>
        <v>82454.34000000052</v>
      </c>
    </row>
    <row r="133" spans="1:8" s="10" customFormat="1" ht="15" customHeight="1" x14ac:dyDescent="0.2">
      <c r="A133" s="10">
        <f t="shared" si="13"/>
        <v>127</v>
      </c>
      <c r="B133" s="11">
        <f>IF(A133="","",IF(per_year=26,fst_pay_day+(pay_num-1)*per_y,IF(per_year=52,fst_pay_day+(pay_num-1)*per_y,DATE(YEAR(fst_pay_day),MONTH(fst_pay_day)+(A133-1)*IF(per_year&gt;=26,0,per_y),IF(per_year=24,IF((MOD(pay_num-1,2))=1,DAY(fst_pay_day)+14,DAY(fst_pay_day)),DAY(fst_pay_day))))))</f>
        <v>45121</v>
      </c>
      <c r="C133" s="46">
        <f t="shared" si="7"/>
        <v>600.48</v>
      </c>
      <c r="D133" s="46">
        <f t="shared" si="8"/>
        <v>406.62</v>
      </c>
      <c r="E133" s="47">
        <f t="shared" si="9"/>
        <v>193.86</v>
      </c>
      <c r="F133" s="46">
        <f t="shared" si="10"/>
        <v>0</v>
      </c>
      <c r="G133" s="46">
        <f t="shared" si="11"/>
        <v>82260.48000000052</v>
      </c>
      <c r="H133" s="46">
        <f t="shared" si="12"/>
        <v>82260.48000000052</v>
      </c>
    </row>
    <row r="134" spans="1:8" s="10" customFormat="1" ht="15" customHeight="1" x14ac:dyDescent="0.2">
      <c r="A134" s="10">
        <f t="shared" si="13"/>
        <v>128</v>
      </c>
      <c r="B134" s="11">
        <f>IF(A134="","",IF(per_year=26,fst_pay_day+(pay_num-1)*per_y,IF(per_year=52,fst_pay_day+(pay_num-1)*per_y,DATE(YEAR(fst_pay_day),MONTH(fst_pay_day)+(A134-1)*IF(per_year&gt;=26,0,per_y),IF(per_year=24,IF((MOD(pay_num-1,2))=1,DAY(fst_pay_day)+14,DAY(fst_pay_day)),DAY(fst_pay_day))))))</f>
        <v>45152</v>
      </c>
      <c r="C134" s="46">
        <f t="shared" si="7"/>
        <v>600.48</v>
      </c>
      <c r="D134" s="46">
        <f t="shared" si="8"/>
        <v>419.19</v>
      </c>
      <c r="E134" s="47">
        <f t="shared" si="9"/>
        <v>181.29000000000002</v>
      </c>
      <c r="F134" s="46">
        <f t="shared" si="10"/>
        <v>0</v>
      </c>
      <c r="G134" s="46">
        <f t="shared" si="11"/>
        <v>82079.190000000526</v>
      </c>
      <c r="H134" s="46">
        <f t="shared" si="12"/>
        <v>82079.190000000526</v>
      </c>
    </row>
    <row r="135" spans="1:8" s="10" customFormat="1" ht="15" customHeight="1" x14ac:dyDescent="0.2">
      <c r="A135" s="10">
        <f t="shared" si="13"/>
        <v>129</v>
      </c>
      <c r="B135" s="11">
        <f>IF(A135="","",IF(per_year=26,fst_pay_day+(pay_num-1)*per_y,IF(per_year=52,fst_pay_day+(pay_num-1)*per_y,DATE(YEAR(fst_pay_day),MONTH(fst_pay_day)+(A135-1)*IF(per_year&gt;=26,0,per_y),IF(per_year=24,IF((MOD(pay_num-1,2))=1,DAY(fst_pay_day)+14,DAY(fst_pay_day)),DAY(fst_pay_day))))))</f>
        <v>45183</v>
      </c>
      <c r="C135" s="46">
        <f t="shared" ref="C135:C198" si="14">IF(A135="","",IF(A135=baloon,H134+D135,IF(IF(dif_payment&gt;0,dif_payment,IF(OR(add_pay=FALSE,add_pay_freq="",add_pay_freq=0),emp,IF(MOD(A135,add_pay_freq)=0,emp+add_pay_am,emp)))&gt;H134+D135,H134+D135,IF(dif_payment&gt;0,dif_payment,IF(OR(add_pay=FALSE,add_pay_freq="",add_pay_freq=0),emp,IF(MOD(A135,add_pay_freq)=0,emp+add_pay_am,emp))))))</f>
        <v>600.48</v>
      </c>
      <c r="D135" s="46">
        <f t="shared" ref="D135:D198" si="15">IF(A135="","",IF(rounding,ROUND((B135-B134)*(G134*rate),2),(B135-B134)*(G134*rate)))</f>
        <v>418.27</v>
      </c>
      <c r="E135" s="47">
        <f t="shared" ref="E135:E198" si="16">IF(A135="","",IF((payment-interest)&lt;0,0,payment-interest))</f>
        <v>182.21000000000004</v>
      </c>
      <c r="F135" s="46">
        <f t="shared" ref="F135:F198" si="17">IF(A135="","",IF(payment&gt;interest_balance,0,interest_balance-payment))</f>
        <v>0</v>
      </c>
      <c r="G135" s="46">
        <f t="shared" ref="G135:G198" si="18">IF(A135="","",IF(payment&gt;interest_balance,G134+interest_balance-payment,G134))</f>
        <v>81896.980000000534</v>
      </c>
      <c r="H135" s="46">
        <f t="shared" ref="H135:H198" si="19">IF(A135="","",G135+F135)</f>
        <v>81896.980000000534</v>
      </c>
    </row>
    <row r="136" spans="1:8" s="10" customFormat="1" ht="15" customHeight="1" x14ac:dyDescent="0.2">
      <c r="A136" s="10">
        <f t="shared" ref="A136:A199" si="20">IF(OR(H135&lt;=0.004,H135=""),"",A135+1)</f>
        <v>130</v>
      </c>
      <c r="B136" s="11">
        <f>IF(A136="","",IF(per_year=26,fst_pay_day+(pay_num-1)*per_y,IF(per_year=52,fst_pay_day+(pay_num-1)*per_y,DATE(YEAR(fst_pay_day),MONTH(fst_pay_day)+(A136-1)*IF(per_year&gt;=26,0,per_y),IF(per_year=24,IF((MOD(pay_num-1,2))=1,DAY(fst_pay_day)+14,DAY(fst_pay_day)),DAY(fst_pay_day))))))</f>
        <v>45213</v>
      </c>
      <c r="C136" s="46">
        <f t="shared" si="14"/>
        <v>600.48</v>
      </c>
      <c r="D136" s="46">
        <f t="shared" si="15"/>
        <v>403.88</v>
      </c>
      <c r="E136" s="47">
        <f t="shared" si="16"/>
        <v>196.60000000000002</v>
      </c>
      <c r="F136" s="46">
        <f t="shared" si="17"/>
        <v>0</v>
      </c>
      <c r="G136" s="46">
        <f t="shared" si="18"/>
        <v>81700.380000000543</v>
      </c>
      <c r="H136" s="46">
        <f t="shared" si="19"/>
        <v>81700.380000000543</v>
      </c>
    </row>
    <row r="137" spans="1:8" s="10" customFormat="1" ht="15" customHeight="1" x14ac:dyDescent="0.2">
      <c r="A137" s="10">
        <f t="shared" si="20"/>
        <v>131</v>
      </c>
      <c r="B137" s="11">
        <f>IF(A137="","",IF(per_year=26,fst_pay_day+(pay_num-1)*per_y,IF(per_year=52,fst_pay_day+(pay_num-1)*per_y,DATE(YEAR(fst_pay_day),MONTH(fst_pay_day)+(A137-1)*IF(per_year&gt;=26,0,per_y),IF(per_year=24,IF((MOD(pay_num-1,2))=1,DAY(fst_pay_day)+14,DAY(fst_pay_day)),DAY(fst_pay_day))))))</f>
        <v>45244</v>
      </c>
      <c r="C137" s="46">
        <f t="shared" si="14"/>
        <v>600.48</v>
      </c>
      <c r="D137" s="46">
        <f t="shared" si="15"/>
        <v>416.34</v>
      </c>
      <c r="E137" s="47">
        <f t="shared" si="16"/>
        <v>184.14000000000004</v>
      </c>
      <c r="F137" s="46">
        <f t="shared" si="17"/>
        <v>0</v>
      </c>
      <c r="G137" s="46">
        <f t="shared" si="18"/>
        <v>81516.240000000544</v>
      </c>
      <c r="H137" s="46">
        <f t="shared" si="19"/>
        <v>81516.240000000544</v>
      </c>
    </row>
    <row r="138" spans="1:8" s="10" customFormat="1" ht="15" customHeight="1" x14ac:dyDescent="0.2">
      <c r="A138" s="10">
        <f t="shared" si="20"/>
        <v>132</v>
      </c>
      <c r="B138" s="11">
        <f>IF(A138="","",IF(per_year=26,fst_pay_day+(pay_num-1)*per_y,IF(per_year=52,fst_pay_day+(pay_num-1)*per_y,DATE(YEAR(fst_pay_day),MONTH(fst_pay_day)+(A138-1)*IF(per_year&gt;=26,0,per_y),IF(per_year=24,IF((MOD(pay_num-1,2))=1,DAY(fst_pay_day)+14,DAY(fst_pay_day)),DAY(fst_pay_day))))))</f>
        <v>45274</v>
      </c>
      <c r="C138" s="46">
        <f t="shared" si="14"/>
        <v>600.48</v>
      </c>
      <c r="D138" s="46">
        <f t="shared" si="15"/>
        <v>402</v>
      </c>
      <c r="E138" s="47">
        <f t="shared" si="16"/>
        <v>198.48000000000002</v>
      </c>
      <c r="F138" s="46">
        <f t="shared" si="17"/>
        <v>0</v>
      </c>
      <c r="G138" s="46">
        <f t="shared" si="18"/>
        <v>81317.760000000548</v>
      </c>
      <c r="H138" s="46">
        <f t="shared" si="19"/>
        <v>81317.760000000548</v>
      </c>
    </row>
    <row r="139" spans="1:8" s="10" customFormat="1" ht="15" customHeight="1" x14ac:dyDescent="0.2">
      <c r="A139" s="10">
        <f t="shared" si="20"/>
        <v>133</v>
      </c>
      <c r="B139" s="11">
        <f>IF(A139="","",IF(per_year=26,fst_pay_day+(pay_num-1)*per_y,IF(per_year=52,fst_pay_day+(pay_num-1)*per_y,DATE(YEAR(fst_pay_day),MONTH(fst_pay_day)+(A139-1)*IF(per_year&gt;=26,0,per_y),IF(per_year=24,IF((MOD(pay_num-1,2))=1,DAY(fst_pay_day)+14,DAY(fst_pay_day)),DAY(fst_pay_day))))))</f>
        <v>45305</v>
      </c>
      <c r="C139" s="46">
        <f t="shared" si="14"/>
        <v>600.48</v>
      </c>
      <c r="D139" s="46">
        <f t="shared" si="15"/>
        <v>414.39</v>
      </c>
      <c r="E139" s="47">
        <f t="shared" si="16"/>
        <v>186.09000000000003</v>
      </c>
      <c r="F139" s="46">
        <f t="shared" si="17"/>
        <v>0</v>
      </c>
      <c r="G139" s="46">
        <f t="shared" si="18"/>
        <v>81131.670000000551</v>
      </c>
      <c r="H139" s="46">
        <f t="shared" si="19"/>
        <v>81131.670000000551</v>
      </c>
    </row>
    <row r="140" spans="1:8" s="10" customFormat="1" ht="15" customHeight="1" x14ac:dyDescent="0.2">
      <c r="A140" s="10">
        <f t="shared" si="20"/>
        <v>134</v>
      </c>
      <c r="B140" s="11">
        <f>IF(A140="","",IF(per_year=26,fst_pay_day+(pay_num-1)*per_y,IF(per_year=52,fst_pay_day+(pay_num-1)*per_y,DATE(YEAR(fst_pay_day),MONTH(fst_pay_day)+(A140-1)*IF(per_year&gt;=26,0,per_y),IF(per_year=24,IF((MOD(pay_num-1,2))=1,DAY(fst_pay_day)+14,DAY(fst_pay_day)),DAY(fst_pay_day))))))</f>
        <v>45336</v>
      </c>
      <c r="C140" s="46">
        <f t="shared" si="14"/>
        <v>600.48</v>
      </c>
      <c r="D140" s="46">
        <f t="shared" si="15"/>
        <v>413.44</v>
      </c>
      <c r="E140" s="47">
        <f t="shared" si="16"/>
        <v>187.04000000000002</v>
      </c>
      <c r="F140" s="46">
        <f t="shared" si="17"/>
        <v>0</v>
      </c>
      <c r="G140" s="46">
        <f t="shared" si="18"/>
        <v>80944.630000000558</v>
      </c>
      <c r="H140" s="46">
        <f t="shared" si="19"/>
        <v>80944.630000000558</v>
      </c>
    </row>
    <row r="141" spans="1:8" s="10" customFormat="1" ht="15" customHeight="1" x14ac:dyDescent="0.2">
      <c r="A141" s="10">
        <f t="shared" si="20"/>
        <v>135</v>
      </c>
      <c r="B141" s="11">
        <f>IF(A141="","",IF(per_year=26,fst_pay_day+(pay_num-1)*per_y,IF(per_year=52,fst_pay_day+(pay_num-1)*per_y,DATE(YEAR(fst_pay_day),MONTH(fst_pay_day)+(A141-1)*IF(per_year&gt;=26,0,per_y),IF(per_year=24,IF((MOD(pay_num-1,2))=1,DAY(fst_pay_day)+14,DAY(fst_pay_day)),DAY(fst_pay_day))))))</f>
        <v>45365</v>
      </c>
      <c r="C141" s="46">
        <f t="shared" si="14"/>
        <v>600.48</v>
      </c>
      <c r="D141" s="46">
        <f t="shared" si="15"/>
        <v>385.87</v>
      </c>
      <c r="E141" s="47">
        <f t="shared" si="16"/>
        <v>214.61</v>
      </c>
      <c r="F141" s="46">
        <f t="shared" si="17"/>
        <v>0</v>
      </c>
      <c r="G141" s="46">
        <f t="shared" si="18"/>
        <v>80730.020000000557</v>
      </c>
      <c r="H141" s="46">
        <f t="shared" si="19"/>
        <v>80730.020000000557</v>
      </c>
    </row>
    <row r="142" spans="1:8" s="10" customFormat="1" ht="15" customHeight="1" x14ac:dyDescent="0.2">
      <c r="A142" s="10">
        <f t="shared" si="20"/>
        <v>136</v>
      </c>
      <c r="B142" s="11">
        <f>IF(A142="","",IF(per_year=26,fst_pay_day+(pay_num-1)*per_y,IF(per_year=52,fst_pay_day+(pay_num-1)*per_y,DATE(YEAR(fst_pay_day),MONTH(fst_pay_day)+(A142-1)*IF(per_year&gt;=26,0,per_y),IF(per_year=24,IF((MOD(pay_num-1,2))=1,DAY(fst_pay_day)+14,DAY(fst_pay_day)),DAY(fst_pay_day))))))</f>
        <v>45396</v>
      </c>
      <c r="C142" s="46">
        <f t="shared" si="14"/>
        <v>600.48</v>
      </c>
      <c r="D142" s="46">
        <f t="shared" si="15"/>
        <v>411.39</v>
      </c>
      <c r="E142" s="47">
        <f t="shared" si="16"/>
        <v>189.09000000000003</v>
      </c>
      <c r="F142" s="46">
        <f t="shared" si="17"/>
        <v>0</v>
      </c>
      <c r="G142" s="46">
        <f t="shared" si="18"/>
        <v>80540.930000000561</v>
      </c>
      <c r="H142" s="46">
        <f t="shared" si="19"/>
        <v>80540.930000000561</v>
      </c>
    </row>
    <row r="143" spans="1:8" s="10" customFormat="1" ht="15" customHeight="1" x14ac:dyDescent="0.2">
      <c r="A143" s="10">
        <f t="shared" si="20"/>
        <v>137</v>
      </c>
      <c r="B143" s="11">
        <f>IF(A143="","",IF(per_year=26,fst_pay_day+(pay_num-1)*per_y,IF(per_year=52,fst_pay_day+(pay_num-1)*per_y,DATE(YEAR(fst_pay_day),MONTH(fst_pay_day)+(A143-1)*IF(per_year&gt;=26,0,per_y),IF(per_year=24,IF((MOD(pay_num-1,2))=1,DAY(fst_pay_day)+14,DAY(fst_pay_day)),DAY(fst_pay_day))))))</f>
        <v>45426</v>
      </c>
      <c r="C143" s="46">
        <f t="shared" si="14"/>
        <v>600.48</v>
      </c>
      <c r="D143" s="46">
        <f t="shared" si="15"/>
        <v>397.19</v>
      </c>
      <c r="E143" s="47">
        <f t="shared" si="16"/>
        <v>203.29000000000002</v>
      </c>
      <c r="F143" s="46">
        <f t="shared" si="17"/>
        <v>0</v>
      </c>
      <c r="G143" s="46">
        <f t="shared" si="18"/>
        <v>80337.640000000567</v>
      </c>
      <c r="H143" s="46">
        <f t="shared" si="19"/>
        <v>80337.640000000567</v>
      </c>
    </row>
    <row r="144" spans="1:8" s="10" customFormat="1" ht="15" customHeight="1" x14ac:dyDescent="0.2">
      <c r="A144" s="10">
        <f t="shared" si="20"/>
        <v>138</v>
      </c>
      <c r="B144" s="11">
        <f>IF(A144="","",IF(per_year=26,fst_pay_day+(pay_num-1)*per_y,IF(per_year=52,fst_pay_day+(pay_num-1)*per_y,DATE(YEAR(fst_pay_day),MONTH(fst_pay_day)+(A144-1)*IF(per_year&gt;=26,0,per_y),IF(per_year=24,IF((MOD(pay_num-1,2))=1,DAY(fst_pay_day)+14,DAY(fst_pay_day)),DAY(fst_pay_day))))))</f>
        <v>45457</v>
      </c>
      <c r="C144" s="46">
        <f t="shared" si="14"/>
        <v>600.48</v>
      </c>
      <c r="D144" s="46">
        <f t="shared" si="15"/>
        <v>409.39</v>
      </c>
      <c r="E144" s="47">
        <f t="shared" si="16"/>
        <v>191.09000000000003</v>
      </c>
      <c r="F144" s="46">
        <f t="shared" si="17"/>
        <v>0</v>
      </c>
      <c r="G144" s="46">
        <f t="shared" si="18"/>
        <v>80146.55000000057</v>
      </c>
      <c r="H144" s="46">
        <f t="shared" si="19"/>
        <v>80146.55000000057</v>
      </c>
    </row>
    <row r="145" spans="1:8" s="10" customFormat="1" ht="15" customHeight="1" x14ac:dyDescent="0.2">
      <c r="A145" s="10">
        <f t="shared" si="20"/>
        <v>139</v>
      </c>
      <c r="B145" s="11">
        <f>IF(A145="","",IF(per_year=26,fst_pay_day+(pay_num-1)*per_y,IF(per_year=52,fst_pay_day+(pay_num-1)*per_y,DATE(YEAR(fst_pay_day),MONTH(fst_pay_day)+(A145-1)*IF(per_year&gt;=26,0,per_y),IF(per_year=24,IF((MOD(pay_num-1,2))=1,DAY(fst_pay_day)+14,DAY(fst_pay_day)),DAY(fst_pay_day))))))</f>
        <v>45487</v>
      </c>
      <c r="C145" s="46">
        <f t="shared" si="14"/>
        <v>600.48</v>
      </c>
      <c r="D145" s="46">
        <f t="shared" si="15"/>
        <v>395.24</v>
      </c>
      <c r="E145" s="47">
        <f t="shared" si="16"/>
        <v>205.24</v>
      </c>
      <c r="F145" s="46">
        <f t="shared" si="17"/>
        <v>0</v>
      </c>
      <c r="G145" s="46">
        <f t="shared" si="18"/>
        <v>79941.31000000058</v>
      </c>
      <c r="H145" s="46">
        <f t="shared" si="19"/>
        <v>79941.31000000058</v>
      </c>
    </row>
    <row r="146" spans="1:8" s="10" customFormat="1" ht="15" customHeight="1" x14ac:dyDescent="0.2">
      <c r="A146" s="10">
        <f t="shared" si="20"/>
        <v>140</v>
      </c>
      <c r="B146" s="11">
        <f>IF(A146="","",IF(per_year=26,fst_pay_day+(pay_num-1)*per_y,IF(per_year=52,fst_pay_day+(pay_num-1)*per_y,DATE(YEAR(fst_pay_day),MONTH(fst_pay_day)+(A146-1)*IF(per_year&gt;=26,0,per_y),IF(per_year=24,IF((MOD(pay_num-1,2))=1,DAY(fst_pay_day)+14,DAY(fst_pay_day)),DAY(fst_pay_day))))))</f>
        <v>45518</v>
      </c>
      <c r="C146" s="46">
        <f t="shared" si="14"/>
        <v>600.48</v>
      </c>
      <c r="D146" s="46">
        <f t="shared" si="15"/>
        <v>407.37</v>
      </c>
      <c r="E146" s="47">
        <f t="shared" si="16"/>
        <v>193.11</v>
      </c>
      <c r="F146" s="46">
        <f t="shared" si="17"/>
        <v>0</v>
      </c>
      <c r="G146" s="46">
        <f t="shared" si="18"/>
        <v>79748.200000000579</v>
      </c>
      <c r="H146" s="46">
        <f t="shared" si="19"/>
        <v>79748.200000000579</v>
      </c>
    </row>
    <row r="147" spans="1:8" s="10" customFormat="1" ht="15" customHeight="1" x14ac:dyDescent="0.2">
      <c r="A147" s="10">
        <f t="shared" si="20"/>
        <v>141</v>
      </c>
      <c r="B147" s="11">
        <f>IF(A147="","",IF(per_year=26,fst_pay_day+(pay_num-1)*per_y,IF(per_year=52,fst_pay_day+(pay_num-1)*per_y,DATE(YEAR(fst_pay_day),MONTH(fst_pay_day)+(A147-1)*IF(per_year&gt;=26,0,per_y),IF(per_year=24,IF((MOD(pay_num-1,2))=1,DAY(fst_pay_day)+14,DAY(fst_pay_day)),DAY(fst_pay_day))))))</f>
        <v>45549</v>
      </c>
      <c r="C147" s="46">
        <f t="shared" si="14"/>
        <v>600.48</v>
      </c>
      <c r="D147" s="46">
        <f t="shared" si="15"/>
        <v>406.39</v>
      </c>
      <c r="E147" s="47">
        <f t="shared" si="16"/>
        <v>194.09000000000003</v>
      </c>
      <c r="F147" s="46">
        <f t="shared" si="17"/>
        <v>0</v>
      </c>
      <c r="G147" s="46">
        <f t="shared" si="18"/>
        <v>79554.110000000583</v>
      </c>
      <c r="H147" s="46">
        <f t="shared" si="19"/>
        <v>79554.110000000583</v>
      </c>
    </row>
    <row r="148" spans="1:8" s="10" customFormat="1" ht="15" customHeight="1" x14ac:dyDescent="0.2">
      <c r="A148" s="10">
        <f t="shared" si="20"/>
        <v>142</v>
      </c>
      <c r="B148" s="11">
        <f>IF(A148="","",IF(per_year=26,fst_pay_day+(pay_num-1)*per_y,IF(per_year=52,fst_pay_day+(pay_num-1)*per_y,DATE(YEAR(fst_pay_day),MONTH(fst_pay_day)+(A148-1)*IF(per_year&gt;=26,0,per_y),IF(per_year=24,IF((MOD(pay_num-1,2))=1,DAY(fst_pay_day)+14,DAY(fst_pay_day)),DAY(fst_pay_day))))))</f>
        <v>45579</v>
      </c>
      <c r="C148" s="46">
        <f t="shared" si="14"/>
        <v>600.48</v>
      </c>
      <c r="D148" s="46">
        <f t="shared" si="15"/>
        <v>392.32</v>
      </c>
      <c r="E148" s="47">
        <f t="shared" si="16"/>
        <v>208.16000000000003</v>
      </c>
      <c r="F148" s="46">
        <f t="shared" si="17"/>
        <v>0</v>
      </c>
      <c r="G148" s="46">
        <f t="shared" si="18"/>
        <v>79345.950000000594</v>
      </c>
      <c r="H148" s="46">
        <f t="shared" si="19"/>
        <v>79345.950000000594</v>
      </c>
    </row>
    <row r="149" spans="1:8" s="10" customFormat="1" ht="15" customHeight="1" x14ac:dyDescent="0.2">
      <c r="A149" s="10">
        <f t="shared" si="20"/>
        <v>143</v>
      </c>
      <c r="B149" s="11">
        <f>IF(A149="","",IF(per_year=26,fst_pay_day+(pay_num-1)*per_y,IF(per_year=52,fst_pay_day+(pay_num-1)*per_y,DATE(YEAR(fst_pay_day),MONTH(fst_pay_day)+(A149-1)*IF(per_year&gt;=26,0,per_y),IF(per_year=24,IF((MOD(pay_num-1,2))=1,DAY(fst_pay_day)+14,DAY(fst_pay_day)),DAY(fst_pay_day))))))</f>
        <v>45610</v>
      </c>
      <c r="C149" s="46">
        <f t="shared" si="14"/>
        <v>600.48</v>
      </c>
      <c r="D149" s="46">
        <f t="shared" si="15"/>
        <v>404.34</v>
      </c>
      <c r="E149" s="47">
        <f t="shared" si="16"/>
        <v>196.14000000000004</v>
      </c>
      <c r="F149" s="46">
        <f t="shared" si="17"/>
        <v>0</v>
      </c>
      <c r="G149" s="46">
        <f t="shared" si="18"/>
        <v>79149.810000000594</v>
      </c>
      <c r="H149" s="46">
        <f t="shared" si="19"/>
        <v>79149.810000000594</v>
      </c>
    </row>
    <row r="150" spans="1:8" s="10" customFormat="1" ht="15" customHeight="1" x14ac:dyDescent="0.2">
      <c r="A150" s="10">
        <f t="shared" si="20"/>
        <v>144</v>
      </c>
      <c r="B150" s="11">
        <f>IF(A150="","",IF(per_year=26,fst_pay_day+(pay_num-1)*per_y,IF(per_year=52,fst_pay_day+(pay_num-1)*per_y,DATE(YEAR(fst_pay_day),MONTH(fst_pay_day)+(A150-1)*IF(per_year&gt;=26,0,per_y),IF(per_year=24,IF((MOD(pay_num-1,2))=1,DAY(fst_pay_day)+14,DAY(fst_pay_day)),DAY(fst_pay_day))))))</f>
        <v>45640</v>
      </c>
      <c r="C150" s="46">
        <f t="shared" si="14"/>
        <v>600.48</v>
      </c>
      <c r="D150" s="46">
        <f t="shared" si="15"/>
        <v>390.33</v>
      </c>
      <c r="E150" s="47">
        <f t="shared" si="16"/>
        <v>210.15000000000003</v>
      </c>
      <c r="F150" s="46">
        <f t="shared" si="17"/>
        <v>0</v>
      </c>
      <c r="G150" s="46">
        <f t="shared" si="18"/>
        <v>78939.6600000006</v>
      </c>
      <c r="H150" s="46">
        <f t="shared" si="19"/>
        <v>78939.6600000006</v>
      </c>
    </row>
    <row r="151" spans="1:8" s="10" customFormat="1" ht="15" customHeight="1" x14ac:dyDescent="0.2">
      <c r="A151" s="10">
        <f t="shared" si="20"/>
        <v>145</v>
      </c>
      <c r="B151" s="11">
        <f>IF(A151="","",IF(per_year=26,fst_pay_day+(pay_num-1)*per_y,IF(per_year=52,fst_pay_day+(pay_num-1)*per_y,DATE(YEAR(fst_pay_day),MONTH(fst_pay_day)+(A151-1)*IF(per_year&gt;=26,0,per_y),IF(per_year=24,IF((MOD(pay_num-1,2))=1,DAY(fst_pay_day)+14,DAY(fst_pay_day)),DAY(fst_pay_day))))))</f>
        <v>45671</v>
      </c>
      <c r="C151" s="46">
        <f t="shared" si="14"/>
        <v>600.48</v>
      </c>
      <c r="D151" s="46">
        <f t="shared" si="15"/>
        <v>402.27</v>
      </c>
      <c r="E151" s="47">
        <f t="shared" si="16"/>
        <v>198.21000000000004</v>
      </c>
      <c r="F151" s="46">
        <f t="shared" si="17"/>
        <v>0</v>
      </c>
      <c r="G151" s="46">
        <f t="shared" si="18"/>
        <v>78741.450000000608</v>
      </c>
      <c r="H151" s="46">
        <f t="shared" si="19"/>
        <v>78741.450000000608</v>
      </c>
    </row>
    <row r="152" spans="1:8" s="10" customFormat="1" ht="15" customHeight="1" x14ac:dyDescent="0.2">
      <c r="A152" s="10">
        <f t="shared" si="20"/>
        <v>146</v>
      </c>
      <c r="B152" s="11">
        <f>IF(A152="","",IF(per_year=26,fst_pay_day+(pay_num-1)*per_y,IF(per_year=52,fst_pay_day+(pay_num-1)*per_y,DATE(YEAR(fst_pay_day),MONTH(fst_pay_day)+(A152-1)*IF(per_year&gt;=26,0,per_y),IF(per_year=24,IF((MOD(pay_num-1,2))=1,DAY(fst_pay_day)+14,DAY(fst_pay_day)),DAY(fst_pay_day))))))</f>
        <v>45702</v>
      </c>
      <c r="C152" s="46">
        <f t="shared" si="14"/>
        <v>600.48</v>
      </c>
      <c r="D152" s="46">
        <f t="shared" si="15"/>
        <v>401.26</v>
      </c>
      <c r="E152" s="47">
        <f t="shared" si="16"/>
        <v>199.22000000000003</v>
      </c>
      <c r="F152" s="46">
        <f t="shared" si="17"/>
        <v>0</v>
      </c>
      <c r="G152" s="46">
        <f t="shared" si="18"/>
        <v>78542.230000000607</v>
      </c>
      <c r="H152" s="46">
        <f t="shared" si="19"/>
        <v>78542.230000000607</v>
      </c>
    </row>
    <row r="153" spans="1:8" s="10" customFormat="1" ht="15" customHeight="1" x14ac:dyDescent="0.2">
      <c r="A153" s="10">
        <f t="shared" si="20"/>
        <v>147</v>
      </c>
      <c r="B153" s="11">
        <f>IF(A153="","",IF(per_year=26,fst_pay_day+(pay_num-1)*per_y,IF(per_year=52,fst_pay_day+(pay_num-1)*per_y,DATE(YEAR(fst_pay_day),MONTH(fst_pay_day)+(A153-1)*IF(per_year&gt;=26,0,per_y),IF(per_year=24,IF((MOD(pay_num-1,2))=1,DAY(fst_pay_day)+14,DAY(fst_pay_day)),DAY(fst_pay_day))))))</f>
        <v>45730</v>
      </c>
      <c r="C153" s="46">
        <f t="shared" si="14"/>
        <v>600.48</v>
      </c>
      <c r="D153" s="46">
        <f t="shared" si="15"/>
        <v>361.51</v>
      </c>
      <c r="E153" s="47">
        <f t="shared" si="16"/>
        <v>238.97000000000003</v>
      </c>
      <c r="F153" s="46">
        <f t="shared" si="17"/>
        <v>0</v>
      </c>
      <c r="G153" s="46">
        <f t="shared" si="18"/>
        <v>78303.260000000606</v>
      </c>
      <c r="H153" s="46">
        <f t="shared" si="19"/>
        <v>78303.260000000606</v>
      </c>
    </row>
    <row r="154" spans="1:8" s="10" customFormat="1" ht="15" customHeight="1" x14ac:dyDescent="0.2">
      <c r="A154" s="10">
        <f t="shared" si="20"/>
        <v>148</v>
      </c>
      <c r="B154" s="11">
        <f>IF(A154="","",IF(per_year=26,fst_pay_day+(pay_num-1)*per_y,IF(per_year=52,fst_pay_day+(pay_num-1)*per_y,DATE(YEAR(fst_pay_day),MONTH(fst_pay_day)+(A154-1)*IF(per_year&gt;=26,0,per_y),IF(per_year=24,IF((MOD(pay_num-1,2))=1,DAY(fst_pay_day)+14,DAY(fst_pay_day)),DAY(fst_pay_day))))))</f>
        <v>45761</v>
      </c>
      <c r="C154" s="46">
        <f t="shared" si="14"/>
        <v>600.48</v>
      </c>
      <c r="D154" s="46">
        <f t="shared" si="15"/>
        <v>399.02</v>
      </c>
      <c r="E154" s="47">
        <f t="shared" si="16"/>
        <v>201.46000000000004</v>
      </c>
      <c r="F154" s="46">
        <f t="shared" si="17"/>
        <v>0</v>
      </c>
      <c r="G154" s="46">
        <f t="shared" si="18"/>
        <v>78101.800000000614</v>
      </c>
      <c r="H154" s="46">
        <f t="shared" si="19"/>
        <v>78101.800000000614</v>
      </c>
    </row>
    <row r="155" spans="1:8" s="10" customFormat="1" ht="15" customHeight="1" x14ac:dyDescent="0.2">
      <c r="A155" s="10">
        <f t="shared" si="20"/>
        <v>149</v>
      </c>
      <c r="B155" s="11">
        <f>IF(A155="","",IF(per_year=26,fst_pay_day+(pay_num-1)*per_y,IF(per_year=52,fst_pay_day+(pay_num-1)*per_y,DATE(YEAR(fst_pay_day),MONTH(fst_pay_day)+(A155-1)*IF(per_year&gt;=26,0,per_y),IF(per_year=24,IF((MOD(pay_num-1,2))=1,DAY(fst_pay_day)+14,DAY(fst_pay_day)),DAY(fst_pay_day))))))</f>
        <v>45791</v>
      </c>
      <c r="C155" s="46">
        <f t="shared" si="14"/>
        <v>600.48</v>
      </c>
      <c r="D155" s="46">
        <f t="shared" si="15"/>
        <v>385.16</v>
      </c>
      <c r="E155" s="47">
        <f t="shared" si="16"/>
        <v>215.32</v>
      </c>
      <c r="F155" s="46">
        <f t="shared" si="17"/>
        <v>0</v>
      </c>
      <c r="G155" s="46">
        <f t="shared" si="18"/>
        <v>77886.480000000622</v>
      </c>
      <c r="H155" s="46">
        <f t="shared" si="19"/>
        <v>77886.480000000622</v>
      </c>
    </row>
    <row r="156" spans="1:8" s="10" customFormat="1" ht="15" customHeight="1" x14ac:dyDescent="0.2">
      <c r="A156" s="10">
        <f t="shared" si="20"/>
        <v>150</v>
      </c>
      <c r="B156" s="11">
        <f>IF(A156="","",IF(per_year=26,fst_pay_day+(pay_num-1)*per_y,IF(per_year=52,fst_pay_day+(pay_num-1)*per_y,DATE(YEAR(fst_pay_day),MONTH(fst_pay_day)+(A156-1)*IF(per_year&gt;=26,0,per_y),IF(per_year=24,IF((MOD(pay_num-1,2))=1,DAY(fst_pay_day)+14,DAY(fst_pay_day)),DAY(fst_pay_day))))))</f>
        <v>45822</v>
      </c>
      <c r="C156" s="46">
        <f t="shared" si="14"/>
        <v>600.48</v>
      </c>
      <c r="D156" s="46">
        <f t="shared" si="15"/>
        <v>396.9</v>
      </c>
      <c r="E156" s="47">
        <f t="shared" si="16"/>
        <v>203.58000000000004</v>
      </c>
      <c r="F156" s="46">
        <f t="shared" si="17"/>
        <v>0</v>
      </c>
      <c r="G156" s="46">
        <f t="shared" si="18"/>
        <v>77682.90000000062</v>
      </c>
      <c r="H156" s="46">
        <f t="shared" si="19"/>
        <v>77682.90000000062</v>
      </c>
    </row>
    <row r="157" spans="1:8" s="10" customFormat="1" ht="15" customHeight="1" x14ac:dyDescent="0.2">
      <c r="A157" s="10">
        <f t="shared" si="20"/>
        <v>151</v>
      </c>
      <c r="B157" s="11">
        <f>IF(A157="","",IF(per_year=26,fst_pay_day+(pay_num-1)*per_y,IF(per_year=52,fst_pay_day+(pay_num-1)*per_y,DATE(YEAR(fst_pay_day),MONTH(fst_pay_day)+(A157-1)*IF(per_year&gt;=26,0,per_y),IF(per_year=24,IF((MOD(pay_num-1,2))=1,DAY(fst_pay_day)+14,DAY(fst_pay_day)),DAY(fst_pay_day))))))</f>
        <v>45852</v>
      </c>
      <c r="C157" s="46">
        <f t="shared" si="14"/>
        <v>600.48</v>
      </c>
      <c r="D157" s="46">
        <f t="shared" si="15"/>
        <v>383.09</v>
      </c>
      <c r="E157" s="47">
        <f t="shared" si="16"/>
        <v>217.39000000000004</v>
      </c>
      <c r="F157" s="46">
        <f t="shared" si="17"/>
        <v>0</v>
      </c>
      <c r="G157" s="46">
        <f t="shared" si="18"/>
        <v>77465.51000000062</v>
      </c>
      <c r="H157" s="46">
        <f t="shared" si="19"/>
        <v>77465.51000000062</v>
      </c>
    </row>
    <row r="158" spans="1:8" s="10" customFormat="1" ht="15" customHeight="1" x14ac:dyDescent="0.2">
      <c r="A158" s="10">
        <f t="shared" si="20"/>
        <v>152</v>
      </c>
      <c r="B158" s="11">
        <f>IF(A158="","",IF(per_year=26,fst_pay_day+(pay_num-1)*per_y,IF(per_year=52,fst_pay_day+(pay_num-1)*per_y,DATE(YEAR(fst_pay_day),MONTH(fst_pay_day)+(A158-1)*IF(per_year&gt;=26,0,per_y),IF(per_year=24,IF((MOD(pay_num-1,2))=1,DAY(fst_pay_day)+14,DAY(fst_pay_day)),DAY(fst_pay_day))))))</f>
        <v>45883</v>
      </c>
      <c r="C158" s="46">
        <f t="shared" si="14"/>
        <v>600.48</v>
      </c>
      <c r="D158" s="46">
        <f t="shared" si="15"/>
        <v>394.76</v>
      </c>
      <c r="E158" s="47">
        <f t="shared" si="16"/>
        <v>205.72000000000003</v>
      </c>
      <c r="F158" s="46">
        <f t="shared" si="17"/>
        <v>0</v>
      </c>
      <c r="G158" s="46">
        <f t="shared" si="18"/>
        <v>77259.790000000619</v>
      </c>
      <c r="H158" s="46">
        <f t="shared" si="19"/>
        <v>77259.790000000619</v>
      </c>
    </row>
    <row r="159" spans="1:8" s="10" customFormat="1" ht="15" customHeight="1" x14ac:dyDescent="0.2">
      <c r="A159" s="10">
        <f t="shared" si="20"/>
        <v>153</v>
      </c>
      <c r="B159" s="11">
        <f>IF(A159="","",IF(per_year=26,fst_pay_day+(pay_num-1)*per_y,IF(per_year=52,fst_pay_day+(pay_num-1)*per_y,DATE(YEAR(fst_pay_day),MONTH(fst_pay_day)+(A159-1)*IF(per_year&gt;=26,0,per_y),IF(per_year=24,IF((MOD(pay_num-1,2))=1,DAY(fst_pay_day)+14,DAY(fst_pay_day)),DAY(fst_pay_day))))))</f>
        <v>45914</v>
      </c>
      <c r="C159" s="46">
        <f t="shared" si="14"/>
        <v>600.48</v>
      </c>
      <c r="D159" s="46">
        <f t="shared" si="15"/>
        <v>393.71</v>
      </c>
      <c r="E159" s="47">
        <f t="shared" si="16"/>
        <v>206.77000000000004</v>
      </c>
      <c r="F159" s="46">
        <f t="shared" si="17"/>
        <v>0</v>
      </c>
      <c r="G159" s="46">
        <f t="shared" si="18"/>
        <v>77053.02000000063</v>
      </c>
      <c r="H159" s="46">
        <f t="shared" si="19"/>
        <v>77053.02000000063</v>
      </c>
    </row>
    <row r="160" spans="1:8" s="10" customFormat="1" ht="15" customHeight="1" x14ac:dyDescent="0.2">
      <c r="A160" s="10">
        <f t="shared" si="20"/>
        <v>154</v>
      </c>
      <c r="B160" s="11">
        <f>IF(A160="","",IF(per_year=26,fst_pay_day+(pay_num-1)*per_y,IF(per_year=52,fst_pay_day+(pay_num-1)*per_y,DATE(YEAR(fst_pay_day),MONTH(fst_pay_day)+(A160-1)*IF(per_year&gt;=26,0,per_y),IF(per_year=24,IF((MOD(pay_num-1,2))=1,DAY(fst_pay_day)+14,DAY(fst_pay_day)),DAY(fst_pay_day))))))</f>
        <v>45944</v>
      </c>
      <c r="C160" s="46">
        <f t="shared" si="14"/>
        <v>600.48</v>
      </c>
      <c r="D160" s="46">
        <f t="shared" si="15"/>
        <v>379.99</v>
      </c>
      <c r="E160" s="47">
        <f t="shared" si="16"/>
        <v>220.49</v>
      </c>
      <c r="F160" s="46">
        <f t="shared" si="17"/>
        <v>0</v>
      </c>
      <c r="G160" s="46">
        <f t="shared" si="18"/>
        <v>76832.530000000639</v>
      </c>
      <c r="H160" s="46">
        <f t="shared" si="19"/>
        <v>76832.530000000639</v>
      </c>
    </row>
    <row r="161" spans="1:8" s="10" customFormat="1" ht="15" customHeight="1" x14ac:dyDescent="0.2">
      <c r="A161" s="10">
        <f t="shared" si="20"/>
        <v>155</v>
      </c>
      <c r="B161" s="11">
        <f>IF(A161="","",IF(per_year=26,fst_pay_day+(pay_num-1)*per_y,IF(per_year=52,fst_pay_day+(pay_num-1)*per_y,DATE(YEAR(fst_pay_day),MONTH(fst_pay_day)+(A161-1)*IF(per_year&gt;=26,0,per_y),IF(per_year=24,IF((MOD(pay_num-1,2))=1,DAY(fst_pay_day)+14,DAY(fst_pay_day)),DAY(fst_pay_day))))))</f>
        <v>45975</v>
      </c>
      <c r="C161" s="46">
        <f t="shared" si="14"/>
        <v>600.48</v>
      </c>
      <c r="D161" s="46">
        <f t="shared" si="15"/>
        <v>391.53</v>
      </c>
      <c r="E161" s="47">
        <f t="shared" si="16"/>
        <v>208.95000000000005</v>
      </c>
      <c r="F161" s="46">
        <f t="shared" si="17"/>
        <v>0</v>
      </c>
      <c r="G161" s="46">
        <f t="shared" si="18"/>
        <v>76623.580000000642</v>
      </c>
      <c r="H161" s="46">
        <f t="shared" si="19"/>
        <v>76623.580000000642</v>
      </c>
    </row>
    <row r="162" spans="1:8" s="10" customFormat="1" ht="15" customHeight="1" x14ac:dyDescent="0.2">
      <c r="A162" s="10">
        <f t="shared" si="20"/>
        <v>156</v>
      </c>
      <c r="B162" s="11">
        <f>IF(A162="","",IF(per_year=26,fst_pay_day+(pay_num-1)*per_y,IF(per_year=52,fst_pay_day+(pay_num-1)*per_y,DATE(YEAR(fst_pay_day),MONTH(fst_pay_day)+(A162-1)*IF(per_year&gt;=26,0,per_y),IF(per_year=24,IF((MOD(pay_num-1,2))=1,DAY(fst_pay_day)+14,DAY(fst_pay_day)),DAY(fst_pay_day))))))</f>
        <v>46005</v>
      </c>
      <c r="C162" s="46">
        <f t="shared" si="14"/>
        <v>600.48</v>
      </c>
      <c r="D162" s="46">
        <f t="shared" si="15"/>
        <v>377.87</v>
      </c>
      <c r="E162" s="47">
        <f t="shared" si="16"/>
        <v>222.61</v>
      </c>
      <c r="F162" s="46">
        <f t="shared" si="17"/>
        <v>0</v>
      </c>
      <c r="G162" s="46">
        <f t="shared" si="18"/>
        <v>76400.970000000641</v>
      </c>
      <c r="H162" s="46">
        <f t="shared" si="19"/>
        <v>76400.970000000641</v>
      </c>
    </row>
    <row r="163" spans="1:8" s="10" customFormat="1" ht="15" customHeight="1" x14ac:dyDescent="0.2">
      <c r="A163" s="10">
        <f t="shared" si="20"/>
        <v>157</v>
      </c>
      <c r="B163" s="11">
        <f>IF(A163="","",IF(per_year=26,fst_pay_day+(pay_num-1)*per_y,IF(per_year=52,fst_pay_day+(pay_num-1)*per_y,DATE(YEAR(fst_pay_day),MONTH(fst_pay_day)+(A163-1)*IF(per_year&gt;=26,0,per_y),IF(per_year=24,IF((MOD(pay_num-1,2))=1,DAY(fst_pay_day)+14,DAY(fst_pay_day)),DAY(fst_pay_day))))))</f>
        <v>46036</v>
      </c>
      <c r="C163" s="46">
        <f t="shared" si="14"/>
        <v>600.48</v>
      </c>
      <c r="D163" s="46">
        <f t="shared" si="15"/>
        <v>389.33</v>
      </c>
      <c r="E163" s="47">
        <f t="shared" si="16"/>
        <v>211.15000000000003</v>
      </c>
      <c r="F163" s="46">
        <f t="shared" si="17"/>
        <v>0</v>
      </c>
      <c r="G163" s="46">
        <f t="shared" si="18"/>
        <v>76189.820000000647</v>
      </c>
      <c r="H163" s="46">
        <f t="shared" si="19"/>
        <v>76189.820000000647</v>
      </c>
    </row>
    <row r="164" spans="1:8" s="10" customFormat="1" ht="15" customHeight="1" x14ac:dyDescent="0.2">
      <c r="A164" s="10">
        <f t="shared" si="20"/>
        <v>158</v>
      </c>
      <c r="B164" s="11">
        <f>IF(A164="","",IF(per_year=26,fst_pay_day+(pay_num-1)*per_y,IF(per_year=52,fst_pay_day+(pay_num-1)*per_y,DATE(YEAR(fst_pay_day),MONTH(fst_pay_day)+(A164-1)*IF(per_year&gt;=26,0,per_y),IF(per_year=24,IF((MOD(pay_num-1,2))=1,DAY(fst_pay_day)+14,DAY(fst_pay_day)),DAY(fst_pay_day))))))</f>
        <v>46067</v>
      </c>
      <c r="C164" s="46">
        <f t="shared" si="14"/>
        <v>600.48</v>
      </c>
      <c r="D164" s="46">
        <f t="shared" si="15"/>
        <v>388.25</v>
      </c>
      <c r="E164" s="47">
        <f t="shared" si="16"/>
        <v>212.23000000000002</v>
      </c>
      <c r="F164" s="46">
        <f t="shared" si="17"/>
        <v>0</v>
      </c>
      <c r="G164" s="46">
        <f t="shared" si="18"/>
        <v>75977.590000000651</v>
      </c>
      <c r="H164" s="46">
        <f t="shared" si="19"/>
        <v>75977.590000000651</v>
      </c>
    </row>
    <row r="165" spans="1:8" s="10" customFormat="1" ht="15" customHeight="1" x14ac:dyDescent="0.2">
      <c r="A165" s="10">
        <f t="shared" si="20"/>
        <v>159</v>
      </c>
      <c r="B165" s="11">
        <f>IF(A165="","",IF(per_year=26,fst_pay_day+(pay_num-1)*per_y,IF(per_year=52,fst_pay_day+(pay_num-1)*per_y,DATE(YEAR(fst_pay_day),MONTH(fst_pay_day)+(A165-1)*IF(per_year&gt;=26,0,per_y),IF(per_year=24,IF((MOD(pay_num-1,2))=1,DAY(fst_pay_day)+14,DAY(fst_pay_day)),DAY(fst_pay_day))))))</f>
        <v>46095</v>
      </c>
      <c r="C165" s="46">
        <f t="shared" si="14"/>
        <v>600.48</v>
      </c>
      <c r="D165" s="46">
        <f t="shared" si="15"/>
        <v>349.71</v>
      </c>
      <c r="E165" s="47">
        <f t="shared" si="16"/>
        <v>250.77000000000004</v>
      </c>
      <c r="F165" s="46">
        <f t="shared" si="17"/>
        <v>0</v>
      </c>
      <c r="G165" s="46">
        <f t="shared" si="18"/>
        <v>75726.820000000662</v>
      </c>
      <c r="H165" s="46">
        <f t="shared" si="19"/>
        <v>75726.820000000662</v>
      </c>
    </row>
    <row r="166" spans="1:8" s="10" customFormat="1" ht="15" customHeight="1" x14ac:dyDescent="0.2">
      <c r="A166" s="10">
        <f t="shared" si="20"/>
        <v>160</v>
      </c>
      <c r="B166" s="11">
        <f>IF(A166="","",IF(per_year=26,fst_pay_day+(pay_num-1)*per_y,IF(per_year=52,fst_pay_day+(pay_num-1)*per_y,DATE(YEAR(fst_pay_day),MONTH(fst_pay_day)+(A166-1)*IF(per_year&gt;=26,0,per_y),IF(per_year=24,IF((MOD(pay_num-1,2))=1,DAY(fst_pay_day)+14,DAY(fst_pay_day)),DAY(fst_pay_day))))))</f>
        <v>46126</v>
      </c>
      <c r="C166" s="46">
        <f t="shared" si="14"/>
        <v>600.48</v>
      </c>
      <c r="D166" s="46">
        <f t="shared" si="15"/>
        <v>385.9</v>
      </c>
      <c r="E166" s="47">
        <f t="shared" si="16"/>
        <v>214.58000000000004</v>
      </c>
      <c r="F166" s="46">
        <f t="shared" si="17"/>
        <v>0</v>
      </c>
      <c r="G166" s="46">
        <f t="shared" si="18"/>
        <v>75512.24000000066</v>
      </c>
      <c r="H166" s="46">
        <f t="shared" si="19"/>
        <v>75512.24000000066</v>
      </c>
    </row>
    <row r="167" spans="1:8" s="10" customFormat="1" ht="15" customHeight="1" x14ac:dyDescent="0.2">
      <c r="A167" s="10">
        <f t="shared" si="20"/>
        <v>161</v>
      </c>
      <c r="B167" s="11">
        <f>IF(A167="","",IF(per_year=26,fst_pay_day+(pay_num-1)*per_y,IF(per_year=52,fst_pay_day+(pay_num-1)*per_y,DATE(YEAR(fst_pay_day),MONTH(fst_pay_day)+(A167-1)*IF(per_year&gt;=26,0,per_y),IF(per_year=24,IF((MOD(pay_num-1,2))=1,DAY(fst_pay_day)+14,DAY(fst_pay_day)),DAY(fst_pay_day))))))</f>
        <v>46156</v>
      </c>
      <c r="C167" s="46">
        <f t="shared" si="14"/>
        <v>600.48</v>
      </c>
      <c r="D167" s="46">
        <f t="shared" si="15"/>
        <v>372.39</v>
      </c>
      <c r="E167" s="47">
        <f t="shared" si="16"/>
        <v>228.09000000000003</v>
      </c>
      <c r="F167" s="46">
        <f t="shared" si="17"/>
        <v>0</v>
      </c>
      <c r="G167" s="46">
        <f t="shared" si="18"/>
        <v>75284.150000000664</v>
      </c>
      <c r="H167" s="46">
        <f t="shared" si="19"/>
        <v>75284.150000000664</v>
      </c>
    </row>
    <row r="168" spans="1:8" s="10" customFormat="1" ht="15" customHeight="1" x14ac:dyDescent="0.2">
      <c r="A168" s="10">
        <f t="shared" si="20"/>
        <v>162</v>
      </c>
      <c r="B168" s="11">
        <f>IF(A168="","",IF(per_year=26,fst_pay_day+(pay_num-1)*per_y,IF(per_year=52,fst_pay_day+(pay_num-1)*per_y,DATE(YEAR(fst_pay_day),MONTH(fst_pay_day)+(A168-1)*IF(per_year&gt;=26,0,per_y),IF(per_year=24,IF((MOD(pay_num-1,2))=1,DAY(fst_pay_day)+14,DAY(fst_pay_day)),DAY(fst_pay_day))))))</f>
        <v>46187</v>
      </c>
      <c r="C168" s="46">
        <f t="shared" si="14"/>
        <v>600.48</v>
      </c>
      <c r="D168" s="46">
        <f t="shared" si="15"/>
        <v>383.64</v>
      </c>
      <c r="E168" s="47">
        <f t="shared" si="16"/>
        <v>216.84000000000003</v>
      </c>
      <c r="F168" s="46">
        <f t="shared" si="17"/>
        <v>0</v>
      </c>
      <c r="G168" s="46">
        <f t="shared" si="18"/>
        <v>75067.310000000667</v>
      </c>
      <c r="H168" s="46">
        <f t="shared" si="19"/>
        <v>75067.310000000667</v>
      </c>
    </row>
    <row r="169" spans="1:8" s="10" customFormat="1" ht="15" customHeight="1" x14ac:dyDescent="0.2">
      <c r="A169" s="10">
        <f t="shared" si="20"/>
        <v>163</v>
      </c>
      <c r="B169" s="11">
        <f>IF(A169="","",IF(per_year=26,fst_pay_day+(pay_num-1)*per_y,IF(per_year=52,fst_pay_day+(pay_num-1)*per_y,DATE(YEAR(fst_pay_day),MONTH(fst_pay_day)+(A169-1)*IF(per_year&gt;=26,0,per_y),IF(per_year=24,IF((MOD(pay_num-1,2))=1,DAY(fst_pay_day)+14,DAY(fst_pay_day)),DAY(fst_pay_day))))))</f>
        <v>46217</v>
      </c>
      <c r="C169" s="46">
        <f t="shared" si="14"/>
        <v>600.48</v>
      </c>
      <c r="D169" s="46">
        <f t="shared" si="15"/>
        <v>370.19</v>
      </c>
      <c r="E169" s="47">
        <f t="shared" si="16"/>
        <v>230.29000000000002</v>
      </c>
      <c r="F169" s="46">
        <f t="shared" si="17"/>
        <v>0</v>
      </c>
      <c r="G169" s="46">
        <f t="shared" si="18"/>
        <v>74837.020000000673</v>
      </c>
      <c r="H169" s="46">
        <f t="shared" si="19"/>
        <v>74837.020000000673</v>
      </c>
    </row>
    <row r="170" spans="1:8" s="10" customFormat="1" ht="15" customHeight="1" x14ac:dyDescent="0.2">
      <c r="A170" s="10">
        <f t="shared" si="20"/>
        <v>164</v>
      </c>
      <c r="B170" s="11">
        <f>IF(A170="","",IF(per_year=26,fst_pay_day+(pay_num-1)*per_y,IF(per_year=52,fst_pay_day+(pay_num-1)*per_y,DATE(YEAR(fst_pay_day),MONTH(fst_pay_day)+(A170-1)*IF(per_year&gt;=26,0,per_y),IF(per_year=24,IF((MOD(pay_num-1,2))=1,DAY(fst_pay_day)+14,DAY(fst_pay_day)),DAY(fst_pay_day))))))</f>
        <v>46248</v>
      </c>
      <c r="C170" s="46">
        <f t="shared" si="14"/>
        <v>600.48</v>
      </c>
      <c r="D170" s="46">
        <f t="shared" si="15"/>
        <v>381.36</v>
      </c>
      <c r="E170" s="47">
        <f t="shared" si="16"/>
        <v>219.12</v>
      </c>
      <c r="F170" s="46">
        <f t="shared" si="17"/>
        <v>0</v>
      </c>
      <c r="G170" s="46">
        <f t="shared" si="18"/>
        <v>74617.900000000678</v>
      </c>
      <c r="H170" s="46">
        <f t="shared" si="19"/>
        <v>74617.900000000678</v>
      </c>
    </row>
    <row r="171" spans="1:8" s="10" customFormat="1" ht="15" customHeight="1" x14ac:dyDescent="0.2">
      <c r="A171" s="10">
        <f t="shared" si="20"/>
        <v>165</v>
      </c>
      <c r="B171" s="11">
        <f>IF(A171="","",IF(per_year=26,fst_pay_day+(pay_num-1)*per_y,IF(per_year=52,fst_pay_day+(pay_num-1)*per_y,DATE(YEAR(fst_pay_day),MONTH(fst_pay_day)+(A171-1)*IF(per_year&gt;=26,0,per_y),IF(per_year=24,IF((MOD(pay_num-1,2))=1,DAY(fst_pay_day)+14,DAY(fst_pay_day)),DAY(fst_pay_day))))))</f>
        <v>46279</v>
      </c>
      <c r="C171" s="46">
        <f t="shared" si="14"/>
        <v>600.48</v>
      </c>
      <c r="D171" s="46">
        <f t="shared" si="15"/>
        <v>380.24</v>
      </c>
      <c r="E171" s="47">
        <f t="shared" si="16"/>
        <v>220.24</v>
      </c>
      <c r="F171" s="46">
        <f t="shared" si="17"/>
        <v>0</v>
      </c>
      <c r="G171" s="46">
        <f t="shared" si="18"/>
        <v>74397.660000000687</v>
      </c>
      <c r="H171" s="46">
        <f t="shared" si="19"/>
        <v>74397.660000000687</v>
      </c>
    </row>
    <row r="172" spans="1:8" s="10" customFormat="1" ht="15" customHeight="1" x14ac:dyDescent="0.2">
      <c r="A172" s="10">
        <f t="shared" si="20"/>
        <v>166</v>
      </c>
      <c r="B172" s="11">
        <f>IF(A172="","",IF(per_year=26,fst_pay_day+(pay_num-1)*per_y,IF(per_year=52,fst_pay_day+(pay_num-1)*per_y,DATE(YEAR(fst_pay_day),MONTH(fst_pay_day)+(A172-1)*IF(per_year&gt;=26,0,per_y),IF(per_year=24,IF((MOD(pay_num-1,2))=1,DAY(fst_pay_day)+14,DAY(fst_pay_day)),DAY(fst_pay_day))))))</f>
        <v>46309</v>
      </c>
      <c r="C172" s="46">
        <f t="shared" si="14"/>
        <v>600.48</v>
      </c>
      <c r="D172" s="46">
        <f t="shared" si="15"/>
        <v>366.89</v>
      </c>
      <c r="E172" s="47">
        <f t="shared" si="16"/>
        <v>233.59000000000003</v>
      </c>
      <c r="F172" s="46">
        <f t="shared" si="17"/>
        <v>0</v>
      </c>
      <c r="G172" s="46">
        <f t="shared" si="18"/>
        <v>74164.070000000691</v>
      </c>
      <c r="H172" s="46">
        <f t="shared" si="19"/>
        <v>74164.070000000691</v>
      </c>
    </row>
    <row r="173" spans="1:8" s="10" customFormat="1" ht="15" customHeight="1" x14ac:dyDescent="0.2">
      <c r="A173" s="10">
        <f t="shared" si="20"/>
        <v>167</v>
      </c>
      <c r="B173" s="11">
        <f>IF(A173="","",IF(per_year=26,fst_pay_day+(pay_num-1)*per_y,IF(per_year=52,fst_pay_day+(pay_num-1)*per_y,DATE(YEAR(fst_pay_day),MONTH(fst_pay_day)+(A173-1)*IF(per_year&gt;=26,0,per_y),IF(per_year=24,IF((MOD(pay_num-1,2))=1,DAY(fst_pay_day)+14,DAY(fst_pay_day)),DAY(fst_pay_day))))))</f>
        <v>46340</v>
      </c>
      <c r="C173" s="46">
        <f t="shared" si="14"/>
        <v>600.48</v>
      </c>
      <c r="D173" s="46">
        <f t="shared" si="15"/>
        <v>377.93</v>
      </c>
      <c r="E173" s="47">
        <f t="shared" si="16"/>
        <v>222.55</v>
      </c>
      <c r="F173" s="46">
        <f t="shared" si="17"/>
        <v>0</v>
      </c>
      <c r="G173" s="46">
        <f t="shared" si="18"/>
        <v>73941.520000000688</v>
      </c>
      <c r="H173" s="46">
        <f t="shared" si="19"/>
        <v>73941.520000000688</v>
      </c>
    </row>
    <row r="174" spans="1:8" s="10" customFormat="1" ht="15" customHeight="1" x14ac:dyDescent="0.2">
      <c r="A174" s="10">
        <f t="shared" si="20"/>
        <v>168</v>
      </c>
      <c r="B174" s="11">
        <f>IF(A174="","",IF(per_year=26,fst_pay_day+(pay_num-1)*per_y,IF(per_year=52,fst_pay_day+(pay_num-1)*per_y,DATE(YEAR(fst_pay_day),MONTH(fst_pay_day)+(A174-1)*IF(per_year&gt;=26,0,per_y),IF(per_year=24,IF((MOD(pay_num-1,2))=1,DAY(fst_pay_day)+14,DAY(fst_pay_day)),DAY(fst_pay_day))))))</f>
        <v>46370</v>
      </c>
      <c r="C174" s="46">
        <f t="shared" si="14"/>
        <v>600.48</v>
      </c>
      <c r="D174" s="46">
        <f t="shared" si="15"/>
        <v>364.64</v>
      </c>
      <c r="E174" s="47">
        <f t="shared" si="16"/>
        <v>235.84000000000003</v>
      </c>
      <c r="F174" s="46">
        <f t="shared" si="17"/>
        <v>0</v>
      </c>
      <c r="G174" s="46">
        <f t="shared" si="18"/>
        <v>73705.680000000692</v>
      </c>
      <c r="H174" s="46">
        <f t="shared" si="19"/>
        <v>73705.680000000692</v>
      </c>
    </row>
    <row r="175" spans="1:8" s="10" customFormat="1" ht="15" customHeight="1" x14ac:dyDescent="0.2">
      <c r="A175" s="10">
        <f t="shared" si="20"/>
        <v>169</v>
      </c>
      <c r="B175" s="11">
        <f>IF(A175="","",IF(per_year=26,fst_pay_day+(pay_num-1)*per_y,IF(per_year=52,fst_pay_day+(pay_num-1)*per_y,DATE(YEAR(fst_pay_day),MONTH(fst_pay_day)+(A175-1)*IF(per_year&gt;=26,0,per_y),IF(per_year=24,IF((MOD(pay_num-1,2))=1,DAY(fst_pay_day)+14,DAY(fst_pay_day)),DAY(fst_pay_day))))))</f>
        <v>46401</v>
      </c>
      <c r="C175" s="46">
        <f t="shared" si="14"/>
        <v>600.48</v>
      </c>
      <c r="D175" s="46">
        <f t="shared" si="15"/>
        <v>375.6</v>
      </c>
      <c r="E175" s="47">
        <f t="shared" si="16"/>
        <v>224.88</v>
      </c>
      <c r="F175" s="46">
        <f t="shared" si="17"/>
        <v>0</v>
      </c>
      <c r="G175" s="46">
        <f t="shared" si="18"/>
        <v>73480.800000000701</v>
      </c>
      <c r="H175" s="46">
        <f t="shared" si="19"/>
        <v>73480.800000000701</v>
      </c>
    </row>
    <row r="176" spans="1:8" s="10" customFormat="1" ht="15" customHeight="1" x14ac:dyDescent="0.2">
      <c r="A176" s="10">
        <f t="shared" si="20"/>
        <v>170</v>
      </c>
      <c r="B176" s="11">
        <f>IF(A176="","",IF(per_year=26,fst_pay_day+(pay_num-1)*per_y,IF(per_year=52,fst_pay_day+(pay_num-1)*per_y,DATE(YEAR(fst_pay_day),MONTH(fst_pay_day)+(A176-1)*IF(per_year&gt;=26,0,per_y),IF(per_year=24,IF((MOD(pay_num-1,2))=1,DAY(fst_pay_day)+14,DAY(fst_pay_day)),DAY(fst_pay_day))))))</f>
        <v>46432</v>
      </c>
      <c r="C176" s="46">
        <f t="shared" si="14"/>
        <v>600.48</v>
      </c>
      <c r="D176" s="46">
        <f t="shared" si="15"/>
        <v>374.45</v>
      </c>
      <c r="E176" s="47">
        <f t="shared" si="16"/>
        <v>226.03000000000003</v>
      </c>
      <c r="F176" s="46">
        <f t="shared" si="17"/>
        <v>0</v>
      </c>
      <c r="G176" s="46">
        <f t="shared" si="18"/>
        <v>73254.770000000703</v>
      </c>
      <c r="H176" s="46">
        <f t="shared" si="19"/>
        <v>73254.770000000703</v>
      </c>
    </row>
    <row r="177" spans="1:8" s="10" customFormat="1" ht="15" customHeight="1" x14ac:dyDescent="0.2">
      <c r="A177" s="10">
        <f t="shared" si="20"/>
        <v>171</v>
      </c>
      <c r="B177" s="11">
        <f>IF(A177="","",IF(per_year=26,fst_pay_day+(pay_num-1)*per_y,IF(per_year=52,fst_pay_day+(pay_num-1)*per_y,DATE(YEAR(fst_pay_day),MONTH(fst_pay_day)+(A177-1)*IF(per_year&gt;=26,0,per_y),IF(per_year=24,IF((MOD(pay_num-1,2))=1,DAY(fst_pay_day)+14,DAY(fst_pay_day)),DAY(fst_pay_day))))))</f>
        <v>46460</v>
      </c>
      <c r="C177" s="46">
        <f t="shared" si="14"/>
        <v>600.48</v>
      </c>
      <c r="D177" s="46">
        <f t="shared" si="15"/>
        <v>337.17</v>
      </c>
      <c r="E177" s="47">
        <f t="shared" si="16"/>
        <v>263.31</v>
      </c>
      <c r="F177" s="46">
        <f t="shared" si="17"/>
        <v>0</v>
      </c>
      <c r="G177" s="46">
        <f t="shared" si="18"/>
        <v>72991.460000000705</v>
      </c>
      <c r="H177" s="46">
        <f t="shared" si="19"/>
        <v>72991.460000000705</v>
      </c>
    </row>
    <row r="178" spans="1:8" s="10" customFormat="1" ht="15" customHeight="1" x14ac:dyDescent="0.2">
      <c r="A178" s="10">
        <f t="shared" si="20"/>
        <v>172</v>
      </c>
      <c r="B178" s="11">
        <f>IF(A178="","",IF(per_year=26,fst_pay_day+(pay_num-1)*per_y,IF(per_year=52,fst_pay_day+(pay_num-1)*per_y,DATE(YEAR(fst_pay_day),MONTH(fst_pay_day)+(A178-1)*IF(per_year&gt;=26,0,per_y),IF(per_year=24,IF((MOD(pay_num-1,2))=1,DAY(fst_pay_day)+14,DAY(fst_pay_day)),DAY(fst_pay_day))))))</f>
        <v>46491</v>
      </c>
      <c r="C178" s="46">
        <f t="shared" si="14"/>
        <v>600.48</v>
      </c>
      <c r="D178" s="46">
        <f t="shared" si="15"/>
        <v>371.96</v>
      </c>
      <c r="E178" s="47">
        <f t="shared" si="16"/>
        <v>228.52000000000004</v>
      </c>
      <c r="F178" s="46">
        <f t="shared" si="17"/>
        <v>0</v>
      </c>
      <c r="G178" s="46">
        <f t="shared" si="18"/>
        <v>72762.940000000715</v>
      </c>
      <c r="H178" s="46">
        <f t="shared" si="19"/>
        <v>72762.940000000715</v>
      </c>
    </row>
    <row r="179" spans="1:8" s="10" customFormat="1" ht="15" customHeight="1" x14ac:dyDescent="0.2">
      <c r="A179" s="10">
        <f t="shared" si="20"/>
        <v>173</v>
      </c>
      <c r="B179" s="11">
        <f>IF(A179="","",IF(per_year=26,fst_pay_day+(pay_num-1)*per_y,IF(per_year=52,fst_pay_day+(pay_num-1)*per_y,DATE(YEAR(fst_pay_day),MONTH(fst_pay_day)+(A179-1)*IF(per_year&gt;=26,0,per_y),IF(per_year=24,IF((MOD(pay_num-1,2))=1,DAY(fst_pay_day)+14,DAY(fst_pay_day)),DAY(fst_pay_day))))))</f>
        <v>46521</v>
      </c>
      <c r="C179" s="46">
        <f t="shared" si="14"/>
        <v>600.48</v>
      </c>
      <c r="D179" s="46">
        <f t="shared" si="15"/>
        <v>358.83</v>
      </c>
      <c r="E179" s="47">
        <f t="shared" si="16"/>
        <v>241.65000000000003</v>
      </c>
      <c r="F179" s="46">
        <f t="shared" si="17"/>
        <v>0</v>
      </c>
      <c r="G179" s="46">
        <f t="shared" si="18"/>
        <v>72521.290000000721</v>
      </c>
      <c r="H179" s="46">
        <f t="shared" si="19"/>
        <v>72521.290000000721</v>
      </c>
    </row>
    <row r="180" spans="1:8" s="10" customFormat="1" ht="15" customHeight="1" x14ac:dyDescent="0.2">
      <c r="A180" s="10">
        <f t="shared" si="20"/>
        <v>174</v>
      </c>
      <c r="B180" s="11">
        <f>IF(A180="","",IF(per_year=26,fst_pay_day+(pay_num-1)*per_y,IF(per_year=52,fst_pay_day+(pay_num-1)*per_y,DATE(YEAR(fst_pay_day),MONTH(fst_pay_day)+(A180-1)*IF(per_year&gt;=26,0,per_y),IF(per_year=24,IF((MOD(pay_num-1,2))=1,DAY(fst_pay_day)+14,DAY(fst_pay_day)),DAY(fst_pay_day))))))</f>
        <v>46552</v>
      </c>
      <c r="C180" s="46">
        <f t="shared" si="14"/>
        <v>600.48</v>
      </c>
      <c r="D180" s="46">
        <f t="shared" si="15"/>
        <v>369.56</v>
      </c>
      <c r="E180" s="47">
        <f t="shared" si="16"/>
        <v>230.92000000000002</v>
      </c>
      <c r="F180" s="46">
        <f t="shared" si="17"/>
        <v>0</v>
      </c>
      <c r="G180" s="46">
        <f t="shared" si="18"/>
        <v>72290.370000000723</v>
      </c>
      <c r="H180" s="46">
        <f t="shared" si="19"/>
        <v>72290.370000000723</v>
      </c>
    </row>
    <row r="181" spans="1:8" s="10" customFormat="1" ht="15" customHeight="1" x14ac:dyDescent="0.2">
      <c r="A181" s="10">
        <f t="shared" si="20"/>
        <v>175</v>
      </c>
      <c r="B181" s="11">
        <f>IF(A181="","",IF(per_year=26,fst_pay_day+(pay_num-1)*per_y,IF(per_year=52,fst_pay_day+(pay_num-1)*per_y,DATE(YEAR(fst_pay_day),MONTH(fst_pay_day)+(A181-1)*IF(per_year&gt;=26,0,per_y),IF(per_year=24,IF((MOD(pay_num-1,2))=1,DAY(fst_pay_day)+14,DAY(fst_pay_day)),DAY(fst_pay_day))))))</f>
        <v>46582</v>
      </c>
      <c r="C181" s="46">
        <f t="shared" si="14"/>
        <v>600.48</v>
      </c>
      <c r="D181" s="46">
        <f t="shared" si="15"/>
        <v>356.5</v>
      </c>
      <c r="E181" s="47">
        <f t="shared" si="16"/>
        <v>243.98000000000002</v>
      </c>
      <c r="F181" s="46">
        <f t="shared" si="17"/>
        <v>0</v>
      </c>
      <c r="G181" s="46">
        <f t="shared" si="18"/>
        <v>72046.390000000727</v>
      </c>
      <c r="H181" s="46">
        <f t="shared" si="19"/>
        <v>72046.390000000727</v>
      </c>
    </row>
    <row r="182" spans="1:8" s="10" customFormat="1" ht="15" customHeight="1" x14ac:dyDescent="0.2">
      <c r="A182" s="10">
        <f t="shared" si="20"/>
        <v>176</v>
      </c>
      <c r="B182" s="11">
        <f>IF(A182="","",IF(per_year=26,fst_pay_day+(pay_num-1)*per_y,IF(per_year=52,fst_pay_day+(pay_num-1)*per_y,DATE(YEAR(fst_pay_day),MONTH(fst_pay_day)+(A182-1)*IF(per_year&gt;=26,0,per_y),IF(per_year=24,IF((MOD(pay_num-1,2))=1,DAY(fst_pay_day)+14,DAY(fst_pay_day)),DAY(fst_pay_day))))))</f>
        <v>46613</v>
      </c>
      <c r="C182" s="46">
        <f t="shared" si="14"/>
        <v>600.48</v>
      </c>
      <c r="D182" s="46">
        <f t="shared" si="15"/>
        <v>367.14</v>
      </c>
      <c r="E182" s="47">
        <f t="shared" si="16"/>
        <v>233.34000000000003</v>
      </c>
      <c r="F182" s="46">
        <f t="shared" si="17"/>
        <v>0</v>
      </c>
      <c r="G182" s="46">
        <f t="shared" si="18"/>
        <v>71813.050000000731</v>
      </c>
      <c r="H182" s="46">
        <f t="shared" si="19"/>
        <v>71813.050000000731</v>
      </c>
    </row>
    <row r="183" spans="1:8" s="10" customFormat="1" ht="15" customHeight="1" x14ac:dyDescent="0.2">
      <c r="A183" s="10">
        <f t="shared" si="20"/>
        <v>177</v>
      </c>
      <c r="B183" s="11">
        <f>IF(A183="","",IF(per_year=26,fst_pay_day+(pay_num-1)*per_y,IF(per_year=52,fst_pay_day+(pay_num-1)*per_y,DATE(YEAR(fst_pay_day),MONTH(fst_pay_day)+(A183-1)*IF(per_year&gt;=26,0,per_y),IF(per_year=24,IF((MOD(pay_num-1,2))=1,DAY(fst_pay_day)+14,DAY(fst_pay_day)),DAY(fst_pay_day))))))</f>
        <v>46644</v>
      </c>
      <c r="C183" s="46">
        <f t="shared" si="14"/>
        <v>600.48</v>
      </c>
      <c r="D183" s="46">
        <f t="shared" si="15"/>
        <v>365.95</v>
      </c>
      <c r="E183" s="47">
        <f t="shared" si="16"/>
        <v>234.53000000000003</v>
      </c>
      <c r="F183" s="46">
        <f t="shared" si="17"/>
        <v>0</v>
      </c>
      <c r="G183" s="46">
        <f t="shared" si="18"/>
        <v>71578.520000000732</v>
      </c>
      <c r="H183" s="46">
        <f t="shared" si="19"/>
        <v>71578.520000000732</v>
      </c>
    </row>
    <row r="184" spans="1:8" s="10" customFormat="1" ht="15" customHeight="1" x14ac:dyDescent="0.2">
      <c r="A184" s="10">
        <f t="shared" si="20"/>
        <v>178</v>
      </c>
      <c r="B184" s="11">
        <f>IF(A184="","",IF(per_year=26,fst_pay_day+(pay_num-1)*per_y,IF(per_year=52,fst_pay_day+(pay_num-1)*per_y,DATE(YEAR(fst_pay_day),MONTH(fst_pay_day)+(A184-1)*IF(per_year&gt;=26,0,per_y),IF(per_year=24,IF((MOD(pay_num-1,2))=1,DAY(fst_pay_day)+14,DAY(fst_pay_day)),DAY(fst_pay_day))))))</f>
        <v>46674</v>
      </c>
      <c r="C184" s="46">
        <f t="shared" si="14"/>
        <v>600.48</v>
      </c>
      <c r="D184" s="46">
        <f t="shared" si="15"/>
        <v>352.99</v>
      </c>
      <c r="E184" s="47">
        <f t="shared" si="16"/>
        <v>247.49</v>
      </c>
      <c r="F184" s="46">
        <f t="shared" si="17"/>
        <v>0</v>
      </c>
      <c r="G184" s="46">
        <f t="shared" si="18"/>
        <v>71331.030000000741</v>
      </c>
      <c r="H184" s="46">
        <f t="shared" si="19"/>
        <v>71331.030000000741</v>
      </c>
    </row>
    <row r="185" spans="1:8" s="10" customFormat="1" ht="15" customHeight="1" x14ac:dyDescent="0.2">
      <c r="A185" s="10">
        <f t="shared" si="20"/>
        <v>179</v>
      </c>
      <c r="B185" s="11">
        <f>IF(A185="","",IF(per_year=26,fst_pay_day+(pay_num-1)*per_y,IF(per_year=52,fst_pay_day+(pay_num-1)*per_y,DATE(YEAR(fst_pay_day),MONTH(fst_pay_day)+(A185-1)*IF(per_year&gt;=26,0,per_y),IF(per_year=24,IF((MOD(pay_num-1,2))=1,DAY(fst_pay_day)+14,DAY(fst_pay_day)),DAY(fst_pay_day))))))</f>
        <v>46705</v>
      </c>
      <c r="C185" s="46">
        <f t="shared" si="14"/>
        <v>600.48</v>
      </c>
      <c r="D185" s="46">
        <f t="shared" si="15"/>
        <v>363.5</v>
      </c>
      <c r="E185" s="47">
        <f t="shared" si="16"/>
        <v>236.98000000000002</v>
      </c>
      <c r="F185" s="46">
        <f t="shared" si="17"/>
        <v>0</v>
      </c>
      <c r="G185" s="46">
        <f t="shared" si="18"/>
        <v>71094.050000000745</v>
      </c>
      <c r="H185" s="46">
        <f t="shared" si="19"/>
        <v>71094.050000000745</v>
      </c>
    </row>
    <row r="186" spans="1:8" s="10" customFormat="1" ht="15" customHeight="1" x14ac:dyDescent="0.2">
      <c r="A186" s="10">
        <f t="shared" si="20"/>
        <v>180</v>
      </c>
      <c r="B186" s="11">
        <f>IF(A186="","",IF(per_year=26,fst_pay_day+(pay_num-1)*per_y,IF(per_year=52,fst_pay_day+(pay_num-1)*per_y,DATE(YEAR(fst_pay_day),MONTH(fst_pay_day)+(A186-1)*IF(per_year&gt;=26,0,per_y),IF(per_year=24,IF((MOD(pay_num-1,2))=1,DAY(fst_pay_day)+14,DAY(fst_pay_day)),DAY(fst_pay_day))))))</f>
        <v>46735</v>
      </c>
      <c r="C186" s="46">
        <f t="shared" si="14"/>
        <v>600.48</v>
      </c>
      <c r="D186" s="46">
        <f t="shared" si="15"/>
        <v>350.6</v>
      </c>
      <c r="E186" s="47">
        <f t="shared" si="16"/>
        <v>249.88</v>
      </c>
      <c r="F186" s="46">
        <f t="shared" si="17"/>
        <v>0</v>
      </c>
      <c r="G186" s="46">
        <f t="shared" si="18"/>
        <v>70844.170000000755</v>
      </c>
      <c r="H186" s="46">
        <f t="shared" si="19"/>
        <v>70844.170000000755</v>
      </c>
    </row>
    <row r="187" spans="1:8" s="10" customFormat="1" ht="15" customHeight="1" x14ac:dyDescent="0.2">
      <c r="A187" s="10">
        <f t="shared" si="20"/>
        <v>181</v>
      </c>
      <c r="B187" s="11">
        <f>IF(A187="","",IF(per_year=26,fst_pay_day+(pay_num-1)*per_y,IF(per_year=52,fst_pay_day+(pay_num-1)*per_y,DATE(YEAR(fst_pay_day),MONTH(fst_pay_day)+(A187-1)*IF(per_year&gt;=26,0,per_y),IF(per_year=24,IF((MOD(pay_num-1,2))=1,DAY(fst_pay_day)+14,DAY(fst_pay_day)),DAY(fst_pay_day))))))</f>
        <v>46766</v>
      </c>
      <c r="C187" s="46">
        <f t="shared" si="14"/>
        <v>600.48</v>
      </c>
      <c r="D187" s="46">
        <f t="shared" si="15"/>
        <v>361.01</v>
      </c>
      <c r="E187" s="47">
        <f t="shared" si="16"/>
        <v>239.47000000000003</v>
      </c>
      <c r="F187" s="46">
        <f t="shared" si="17"/>
        <v>0</v>
      </c>
      <c r="G187" s="46">
        <f t="shared" si="18"/>
        <v>70604.700000000754</v>
      </c>
      <c r="H187" s="46">
        <f t="shared" si="19"/>
        <v>70604.700000000754</v>
      </c>
    </row>
    <row r="188" spans="1:8" s="10" customFormat="1" ht="15" customHeight="1" x14ac:dyDescent="0.2">
      <c r="A188" s="10">
        <f t="shared" si="20"/>
        <v>182</v>
      </c>
      <c r="B188" s="11">
        <f>IF(A188="","",IF(per_year=26,fst_pay_day+(pay_num-1)*per_y,IF(per_year=52,fst_pay_day+(pay_num-1)*per_y,DATE(YEAR(fst_pay_day),MONTH(fst_pay_day)+(A188-1)*IF(per_year&gt;=26,0,per_y),IF(per_year=24,IF((MOD(pay_num-1,2))=1,DAY(fst_pay_day)+14,DAY(fst_pay_day)),DAY(fst_pay_day))))))</f>
        <v>46797</v>
      </c>
      <c r="C188" s="46">
        <f t="shared" si="14"/>
        <v>600.48</v>
      </c>
      <c r="D188" s="46">
        <f t="shared" si="15"/>
        <v>359.79</v>
      </c>
      <c r="E188" s="47">
        <f t="shared" si="16"/>
        <v>240.69</v>
      </c>
      <c r="F188" s="46">
        <f t="shared" si="17"/>
        <v>0</v>
      </c>
      <c r="G188" s="46">
        <f t="shared" si="18"/>
        <v>70364.010000000751</v>
      </c>
      <c r="H188" s="46">
        <f t="shared" si="19"/>
        <v>70364.010000000751</v>
      </c>
    </row>
    <row r="189" spans="1:8" s="10" customFormat="1" ht="15" customHeight="1" x14ac:dyDescent="0.2">
      <c r="A189" s="10">
        <f t="shared" si="20"/>
        <v>183</v>
      </c>
      <c r="B189" s="11">
        <f>IF(A189="","",IF(per_year=26,fst_pay_day+(pay_num-1)*per_y,IF(per_year=52,fst_pay_day+(pay_num-1)*per_y,DATE(YEAR(fst_pay_day),MONTH(fst_pay_day)+(A189-1)*IF(per_year&gt;=26,0,per_y),IF(per_year=24,IF((MOD(pay_num-1,2))=1,DAY(fst_pay_day)+14,DAY(fst_pay_day)),DAY(fst_pay_day))))))</f>
        <v>46826</v>
      </c>
      <c r="C189" s="46">
        <f t="shared" si="14"/>
        <v>600.48</v>
      </c>
      <c r="D189" s="46">
        <f t="shared" si="15"/>
        <v>335.43</v>
      </c>
      <c r="E189" s="47">
        <f t="shared" si="16"/>
        <v>265.05</v>
      </c>
      <c r="F189" s="46">
        <f t="shared" si="17"/>
        <v>0</v>
      </c>
      <c r="G189" s="46">
        <f t="shared" si="18"/>
        <v>70098.960000000749</v>
      </c>
      <c r="H189" s="46">
        <f t="shared" si="19"/>
        <v>70098.960000000749</v>
      </c>
    </row>
    <row r="190" spans="1:8" s="10" customFormat="1" ht="15" customHeight="1" x14ac:dyDescent="0.2">
      <c r="A190" s="10">
        <f t="shared" si="20"/>
        <v>184</v>
      </c>
      <c r="B190" s="11">
        <f>IF(A190="","",IF(per_year=26,fst_pay_day+(pay_num-1)*per_y,IF(per_year=52,fst_pay_day+(pay_num-1)*per_y,DATE(YEAR(fst_pay_day),MONTH(fst_pay_day)+(A190-1)*IF(per_year&gt;=26,0,per_y),IF(per_year=24,IF((MOD(pay_num-1,2))=1,DAY(fst_pay_day)+14,DAY(fst_pay_day)),DAY(fst_pay_day))))))</f>
        <v>46857</v>
      </c>
      <c r="C190" s="46">
        <f t="shared" si="14"/>
        <v>600.48</v>
      </c>
      <c r="D190" s="46">
        <f t="shared" si="15"/>
        <v>357.22</v>
      </c>
      <c r="E190" s="47">
        <f t="shared" si="16"/>
        <v>243.26</v>
      </c>
      <c r="F190" s="46">
        <f t="shared" si="17"/>
        <v>0</v>
      </c>
      <c r="G190" s="46">
        <f t="shared" si="18"/>
        <v>69855.700000000754</v>
      </c>
      <c r="H190" s="46">
        <f t="shared" si="19"/>
        <v>69855.700000000754</v>
      </c>
    </row>
    <row r="191" spans="1:8" s="10" customFormat="1" ht="15" customHeight="1" x14ac:dyDescent="0.2">
      <c r="A191" s="10">
        <f t="shared" si="20"/>
        <v>185</v>
      </c>
      <c r="B191" s="11">
        <f>IF(A191="","",IF(per_year=26,fst_pay_day+(pay_num-1)*per_y,IF(per_year=52,fst_pay_day+(pay_num-1)*per_y,DATE(YEAR(fst_pay_day),MONTH(fst_pay_day)+(A191-1)*IF(per_year&gt;=26,0,per_y),IF(per_year=24,IF((MOD(pay_num-1,2))=1,DAY(fst_pay_day)+14,DAY(fst_pay_day)),DAY(fst_pay_day))))))</f>
        <v>46887</v>
      </c>
      <c r="C191" s="46">
        <f t="shared" si="14"/>
        <v>600.48</v>
      </c>
      <c r="D191" s="46">
        <f t="shared" si="15"/>
        <v>344.49</v>
      </c>
      <c r="E191" s="47">
        <f t="shared" si="16"/>
        <v>255.99</v>
      </c>
      <c r="F191" s="46">
        <f t="shared" si="17"/>
        <v>0</v>
      </c>
      <c r="G191" s="46">
        <f t="shared" si="18"/>
        <v>69599.710000000763</v>
      </c>
      <c r="H191" s="46">
        <f t="shared" si="19"/>
        <v>69599.710000000763</v>
      </c>
    </row>
    <row r="192" spans="1:8" s="10" customFormat="1" ht="15" customHeight="1" x14ac:dyDescent="0.2">
      <c r="A192" s="10">
        <f t="shared" si="20"/>
        <v>186</v>
      </c>
      <c r="B192" s="11">
        <f>IF(A192="","",IF(per_year=26,fst_pay_day+(pay_num-1)*per_y,IF(per_year=52,fst_pay_day+(pay_num-1)*per_y,DATE(YEAR(fst_pay_day),MONTH(fst_pay_day)+(A192-1)*IF(per_year&gt;=26,0,per_y),IF(per_year=24,IF((MOD(pay_num-1,2))=1,DAY(fst_pay_day)+14,DAY(fst_pay_day)),DAY(fst_pay_day))))))</f>
        <v>46918</v>
      </c>
      <c r="C192" s="46">
        <f t="shared" si="14"/>
        <v>600.48</v>
      </c>
      <c r="D192" s="46">
        <f t="shared" si="15"/>
        <v>354.67</v>
      </c>
      <c r="E192" s="47">
        <f t="shared" si="16"/>
        <v>245.81</v>
      </c>
      <c r="F192" s="46">
        <f t="shared" si="17"/>
        <v>0</v>
      </c>
      <c r="G192" s="46">
        <f t="shared" si="18"/>
        <v>69353.900000000765</v>
      </c>
      <c r="H192" s="46">
        <f t="shared" si="19"/>
        <v>69353.900000000765</v>
      </c>
    </row>
    <row r="193" spans="1:8" s="10" customFormat="1" ht="15" customHeight="1" x14ac:dyDescent="0.2">
      <c r="A193" s="10">
        <f t="shared" si="20"/>
        <v>187</v>
      </c>
      <c r="B193" s="11">
        <f>IF(A193="","",IF(per_year=26,fst_pay_day+(pay_num-1)*per_y,IF(per_year=52,fst_pay_day+(pay_num-1)*per_y,DATE(YEAR(fst_pay_day),MONTH(fst_pay_day)+(A193-1)*IF(per_year&gt;=26,0,per_y),IF(per_year=24,IF((MOD(pay_num-1,2))=1,DAY(fst_pay_day)+14,DAY(fst_pay_day)),DAY(fst_pay_day))))))</f>
        <v>46948</v>
      </c>
      <c r="C193" s="46">
        <f t="shared" si="14"/>
        <v>600.48</v>
      </c>
      <c r="D193" s="46">
        <f t="shared" si="15"/>
        <v>342.02</v>
      </c>
      <c r="E193" s="47">
        <f t="shared" si="16"/>
        <v>258.46000000000004</v>
      </c>
      <c r="F193" s="46">
        <f t="shared" si="17"/>
        <v>0</v>
      </c>
      <c r="G193" s="46">
        <f t="shared" si="18"/>
        <v>69095.440000000774</v>
      </c>
      <c r="H193" s="46">
        <f t="shared" si="19"/>
        <v>69095.440000000774</v>
      </c>
    </row>
    <row r="194" spans="1:8" s="10" customFormat="1" ht="15" customHeight="1" x14ac:dyDescent="0.2">
      <c r="A194" s="10">
        <f t="shared" si="20"/>
        <v>188</v>
      </c>
      <c r="B194" s="11">
        <f>IF(A194="","",IF(per_year=26,fst_pay_day+(pay_num-1)*per_y,IF(per_year=52,fst_pay_day+(pay_num-1)*per_y,DATE(YEAR(fst_pay_day),MONTH(fst_pay_day)+(A194-1)*IF(per_year&gt;=26,0,per_y),IF(per_year=24,IF((MOD(pay_num-1,2))=1,DAY(fst_pay_day)+14,DAY(fst_pay_day)),DAY(fst_pay_day))))))</f>
        <v>46979</v>
      </c>
      <c r="C194" s="46">
        <f t="shared" si="14"/>
        <v>600.48</v>
      </c>
      <c r="D194" s="46">
        <f t="shared" si="15"/>
        <v>352.1</v>
      </c>
      <c r="E194" s="47">
        <f t="shared" si="16"/>
        <v>248.38</v>
      </c>
      <c r="F194" s="46">
        <f t="shared" si="17"/>
        <v>0</v>
      </c>
      <c r="G194" s="46">
        <f t="shared" si="18"/>
        <v>68847.060000000783</v>
      </c>
      <c r="H194" s="46">
        <f t="shared" si="19"/>
        <v>68847.060000000783</v>
      </c>
    </row>
    <row r="195" spans="1:8" s="10" customFormat="1" ht="15" customHeight="1" x14ac:dyDescent="0.2">
      <c r="A195" s="10">
        <f t="shared" si="20"/>
        <v>189</v>
      </c>
      <c r="B195" s="11">
        <f>IF(A195="","",IF(per_year=26,fst_pay_day+(pay_num-1)*per_y,IF(per_year=52,fst_pay_day+(pay_num-1)*per_y,DATE(YEAR(fst_pay_day),MONTH(fst_pay_day)+(A195-1)*IF(per_year&gt;=26,0,per_y),IF(per_year=24,IF((MOD(pay_num-1,2))=1,DAY(fst_pay_day)+14,DAY(fst_pay_day)),DAY(fst_pay_day))))))</f>
        <v>47010</v>
      </c>
      <c r="C195" s="46">
        <f t="shared" si="14"/>
        <v>600.48</v>
      </c>
      <c r="D195" s="46">
        <f t="shared" si="15"/>
        <v>350.84</v>
      </c>
      <c r="E195" s="47">
        <f t="shared" si="16"/>
        <v>249.64000000000004</v>
      </c>
      <c r="F195" s="46">
        <f t="shared" si="17"/>
        <v>0</v>
      </c>
      <c r="G195" s="46">
        <f t="shared" si="18"/>
        <v>68597.420000000784</v>
      </c>
      <c r="H195" s="46">
        <f t="shared" si="19"/>
        <v>68597.420000000784</v>
      </c>
    </row>
    <row r="196" spans="1:8" s="10" customFormat="1" ht="15" customHeight="1" x14ac:dyDescent="0.2">
      <c r="A196" s="10">
        <f t="shared" si="20"/>
        <v>190</v>
      </c>
      <c r="B196" s="11">
        <f>IF(A196="","",IF(per_year=26,fst_pay_day+(pay_num-1)*per_y,IF(per_year=52,fst_pay_day+(pay_num-1)*per_y,DATE(YEAR(fst_pay_day),MONTH(fst_pay_day)+(A196-1)*IF(per_year&gt;=26,0,per_y),IF(per_year=24,IF((MOD(pay_num-1,2))=1,DAY(fst_pay_day)+14,DAY(fst_pay_day)),DAY(fst_pay_day))))))</f>
        <v>47040</v>
      </c>
      <c r="C196" s="46">
        <f t="shared" si="14"/>
        <v>600.48</v>
      </c>
      <c r="D196" s="46">
        <f t="shared" si="15"/>
        <v>338.29</v>
      </c>
      <c r="E196" s="47">
        <f t="shared" si="16"/>
        <v>262.19</v>
      </c>
      <c r="F196" s="46">
        <f t="shared" si="17"/>
        <v>0</v>
      </c>
      <c r="G196" s="46">
        <f t="shared" si="18"/>
        <v>68335.230000000782</v>
      </c>
      <c r="H196" s="46">
        <f t="shared" si="19"/>
        <v>68335.230000000782</v>
      </c>
    </row>
    <row r="197" spans="1:8" s="10" customFormat="1" ht="15" customHeight="1" x14ac:dyDescent="0.2">
      <c r="A197" s="10">
        <f t="shared" si="20"/>
        <v>191</v>
      </c>
      <c r="B197" s="11">
        <f>IF(A197="","",IF(per_year=26,fst_pay_day+(pay_num-1)*per_y,IF(per_year=52,fst_pay_day+(pay_num-1)*per_y,DATE(YEAR(fst_pay_day),MONTH(fst_pay_day)+(A197-1)*IF(per_year&gt;=26,0,per_y),IF(per_year=24,IF((MOD(pay_num-1,2))=1,DAY(fst_pay_day)+14,DAY(fst_pay_day)),DAY(fst_pay_day))))))</f>
        <v>47071</v>
      </c>
      <c r="C197" s="46">
        <f t="shared" si="14"/>
        <v>600.48</v>
      </c>
      <c r="D197" s="46">
        <f t="shared" si="15"/>
        <v>348.23</v>
      </c>
      <c r="E197" s="47">
        <f t="shared" si="16"/>
        <v>252.25</v>
      </c>
      <c r="F197" s="46">
        <f t="shared" si="17"/>
        <v>0</v>
      </c>
      <c r="G197" s="46">
        <f t="shared" si="18"/>
        <v>68082.980000000782</v>
      </c>
      <c r="H197" s="46">
        <f t="shared" si="19"/>
        <v>68082.980000000782</v>
      </c>
    </row>
    <row r="198" spans="1:8" s="10" customFormat="1" ht="15" customHeight="1" x14ac:dyDescent="0.2">
      <c r="A198" s="10">
        <f t="shared" si="20"/>
        <v>192</v>
      </c>
      <c r="B198" s="11">
        <f>IF(A198="","",IF(per_year=26,fst_pay_day+(pay_num-1)*per_y,IF(per_year=52,fst_pay_day+(pay_num-1)*per_y,DATE(YEAR(fst_pay_day),MONTH(fst_pay_day)+(A198-1)*IF(per_year&gt;=26,0,per_y),IF(per_year=24,IF((MOD(pay_num-1,2))=1,DAY(fst_pay_day)+14,DAY(fst_pay_day)),DAY(fst_pay_day))))))</f>
        <v>47101</v>
      </c>
      <c r="C198" s="46">
        <f t="shared" si="14"/>
        <v>600.48</v>
      </c>
      <c r="D198" s="46">
        <f t="shared" si="15"/>
        <v>335.75</v>
      </c>
      <c r="E198" s="47">
        <f t="shared" si="16"/>
        <v>264.73</v>
      </c>
      <c r="F198" s="46">
        <f t="shared" si="17"/>
        <v>0</v>
      </c>
      <c r="G198" s="46">
        <f t="shared" si="18"/>
        <v>67818.250000000786</v>
      </c>
      <c r="H198" s="46">
        <f t="shared" si="19"/>
        <v>67818.250000000786</v>
      </c>
    </row>
    <row r="199" spans="1:8" s="10" customFormat="1" ht="15" customHeight="1" x14ac:dyDescent="0.2">
      <c r="A199" s="10">
        <f t="shared" si="20"/>
        <v>193</v>
      </c>
      <c r="B199" s="11">
        <f>IF(A199="","",IF(per_year=26,fst_pay_day+(pay_num-1)*per_y,IF(per_year=52,fst_pay_day+(pay_num-1)*per_y,DATE(YEAR(fst_pay_day),MONTH(fst_pay_day)+(A199-1)*IF(per_year&gt;=26,0,per_y),IF(per_year=24,IF((MOD(pay_num-1,2))=1,DAY(fst_pay_day)+14,DAY(fst_pay_day)),DAY(fst_pay_day))))))</f>
        <v>47132</v>
      </c>
      <c r="C199" s="46">
        <f t="shared" ref="C199:C262" si="21">IF(A199="","",IF(A199=baloon,H198+D199,IF(IF(dif_payment&gt;0,dif_payment,IF(OR(add_pay=FALSE,add_pay_freq="",add_pay_freq=0),emp,IF(MOD(A199,add_pay_freq)=0,emp+add_pay_am,emp)))&gt;H198+D199,H198+D199,IF(dif_payment&gt;0,dif_payment,IF(OR(add_pay=FALSE,add_pay_freq="",add_pay_freq=0),emp,IF(MOD(A199,add_pay_freq)=0,emp+add_pay_am,emp))))))</f>
        <v>600.48</v>
      </c>
      <c r="D199" s="46">
        <f t="shared" ref="D199:D262" si="22">IF(A199="","",IF(rounding,ROUND((B199-B198)*(G198*rate),2),(B199-B198)*(G198*rate)))</f>
        <v>345.59</v>
      </c>
      <c r="E199" s="47">
        <f t="shared" ref="E199:E262" si="23">IF(A199="","",IF((payment-interest)&lt;0,0,payment-interest))</f>
        <v>254.89000000000004</v>
      </c>
      <c r="F199" s="46">
        <f t="shared" ref="F199:F262" si="24">IF(A199="","",IF(payment&gt;interest_balance,0,interest_balance-payment))</f>
        <v>0</v>
      </c>
      <c r="G199" s="46">
        <f t="shared" ref="G199:G262" si="25">IF(A199="","",IF(payment&gt;interest_balance,G198+interest_balance-payment,G198))</f>
        <v>67563.360000000786</v>
      </c>
      <c r="H199" s="46">
        <f t="shared" ref="H199:H262" si="26">IF(A199="","",G199+F199)</f>
        <v>67563.360000000786</v>
      </c>
    </row>
    <row r="200" spans="1:8" s="10" customFormat="1" ht="15" customHeight="1" x14ac:dyDescent="0.2">
      <c r="A200" s="10">
        <f t="shared" ref="A200:A263" si="27">IF(OR(H199&lt;=0.004,H199=""),"",A199+1)</f>
        <v>194</v>
      </c>
      <c r="B200" s="11">
        <f>IF(A200="","",IF(per_year=26,fst_pay_day+(pay_num-1)*per_y,IF(per_year=52,fst_pay_day+(pay_num-1)*per_y,DATE(YEAR(fst_pay_day),MONTH(fst_pay_day)+(A200-1)*IF(per_year&gt;=26,0,per_y),IF(per_year=24,IF((MOD(pay_num-1,2))=1,DAY(fst_pay_day)+14,DAY(fst_pay_day)),DAY(fst_pay_day))))))</f>
        <v>47163</v>
      </c>
      <c r="C200" s="46">
        <f t="shared" si="21"/>
        <v>600.48</v>
      </c>
      <c r="D200" s="46">
        <f t="shared" si="22"/>
        <v>344.3</v>
      </c>
      <c r="E200" s="47">
        <f t="shared" si="23"/>
        <v>256.18</v>
      </c>
      <c r="F200" s="46">
        <f t="shared" si="24"/>
        <v>0</v>
      </c>
      <c r="G200" s="46">
        <f t="shared" si="25"/>
        <v>67307.180000000793</v>
      </c>
      <c r="H200" s="46">
        <f t="shared" si="26"/>
        <v>67307.180000000793</v>
      </c>
    </row>
    <row r="201" spans="1:8" s="10" customFormat="1" ht="15" customHeight="1" x14ac:dyDescent="0.2">
      <c r="A201" s="10">
        <f t="shared" si="27"/>
        <v>195</v>
      </c>
      <c r="B201" s="11">
        <f>IF(A201="","",IF(per_year=26,fst_pay_day+(pay_num-1)*per_y,IF(per_year=52,fst_pay_day+(pay_num-1)*per_y,DATE(YEAR(fst_pay_day),MONTH(fst_pay_day)+(A201-1)*IF(per_year&gt;=26,0,per_y),IF(per_year=24,IF((MOD(pay_num-1,2))=1,DAY(fst_pay_day)+14,DAY(fst_pay_day)),DAY(fst_pay_day))))))</f>
        <v>47191</v>
      </c>
      <c r="C201" s="46">
        <f t="shared" si="21"/>
        <v>600.48</v>
      </c>
      <c r="D201" s="46">
        <f t="shared" si="22"/>
        <v>309.8</v>
      </c>
      <c r="E201" s="47">
        <f t="shared" si="23"/>
        <v>290.68</v>
      </c>
      <c r="F201" s="46">
        <f t="shared" si="24"/>
        <v>0</v>
      </c>
      <c r="G201" s="46">
        <f t="shared" si="25"/>
        <v>67016.5000000008</v>
      </c>
      <c r="H201" s="46">
        <f t="shared" si="26"/>
        <v>67016.5000000008</v>
      </c>
    </row>
    <row r="202" spans="1:8" s="10" customFormat="1" ht="15" customHeight="1" x14ac:dyDescent="0.2">
      <c r="A202" s="10">
        <f t="shared" si="27"/>
        <v>196</v>
      </c>
      <c r="B202" s="11">
        <f>IF(A202="","",IF(per_year=26,fst_pay_day+(pay_num-1)*per_y,IF(per_year=52,fst_pay_day+(pay_num-1)*per_y,DATE(YEAR(fst_pay_day),MONTH(fst_pay_day)+(A202-1)*IF(per_year&gt;=26,0,per_y),IF(per_year=24,IF((MOD(pay_num-1,2))=1,DAY(fst_pay_day)+14,DAY(fst_pay_day)),DAY(fst_pay_day))))))</f>
        <v>47222</v>
      </c>
      <c r="C202" s="46">
        <f t="shared" si="21"/>
        <v>600.48</v>
      </c>
      <c r="D202" s="46">
        <f t="shared" si="22"/>
        <v>341.51</v>
      </c>
      <c r="E202" s="47">
        <f t="shared" si="23"/>
        <v>258.97000000000003</v>
      </c>
      <c r="F202" s="46">
        <f t="shared" si="24"/>
        <v>0</v>
      </c>
      <c r="G202" s="46">
        <f t="shared" si="25"/>
        <v>66757.530000000799</v>
      </c>
      <c r="H202" s="46">
        <f t="shared" si="26"/>
        <v>66757.530000000799</v>
      </c>
    </row>
    <row r="203" spans="1:8" s="10" customFormat="1" ht="15" customHeight="1" x14ac:dyDescent="0.2">
      <c r="A203" s="10">
        <f t="shared" si="27"/>
        <v>197</v>
      </c>
      <c r="B203" s="11">
        <f>IF(A203="","",IF(per_year=26,fst_pay_day+(pay_num-1)*per_y,IF(per_year=52,fst_pay_day+(pay_num-1)*per_y,DATE(YEAR(fst_pay_day),MONTH(fst_pay_day)+(A203-1)*IF(per_year&gt;=26,0,per_y),IF(per_year=24,IF((MOD(pay_num-1,2))=1,DAY(fst_pay_day)+14,DAY(fst_pay_day)),DAY(fst_pay_day))))))</f>
        <v>47252</v>
      </c>
      <c r="C203" s="46">
        <f t="shared" si="21"/>
        <v>600.48</v>
      </c>
      <c r="D203" s="46">
        <f t="shared" si="22"/>
        <v>329.22</v>
      </c>
      <c r="E203" s="47">
        <f t="shared" si="23"/>
        <v>271.26</v>
      </c>
      <c r="F203" s="46">
        <f t="shared" si="24"/>
        <v>0</v>
      </c>
      <c r="G203" s="46">
        <f t="shared" si="25"/>
        <v>66486.270000000804</v>
      </c>
      <c r="H203" s="46">
        <f t="shared" si="26"/>
        <v>66486.270000000804</v>
      </c>
    </row>
    <row r="204" spans="1:8" s="10" customFormat="1" ht="15" customHeight="1" x14ac:dyDescent="0.2">
      <c r="A204" s="10">
        <f t="shared" si="27"/>
        <v>198</v>
      </c>
      <c r="B204" s="11">
        <f>IF(A204="","",IF(per_year=26,fst_pay_day+(pay_num-1)*per_y,IF(per_year=52,fst_pay_day+(pay_num-1)*per_y,DATE(YEAR(fst_pay_day),MONTH(fst_pay_day)+(A204-1)*IF(per_year&gt;=26,0,per_y),IF(per_year=24,IF((MOD(pay_num-1,2))=1,DAY(fst_pay_day)+14,DAY(fst_pay_day)),DAY(fst_pay_day))))))</f>
        <v>47283</v>
      </c>
      <c r="C204" s="46">
        <f t="shared" si="21"/>
        <v>600.48</v>
      </c>
      <c r="D204" s="46">
        <f t="shared" si="22"/>
        <v>338.81</v>
      </c>
      <c r="E204" s="47">
        <f t="shared" si="23"/>
        <v>261.67</v>
      </c>
      <c r="F204" s="46">
        <f t="shared" si="24"/>
        <v>0</v>
      </c>
      <c r="G204" s="46">
        <f t="shared" si="25"/>
        <v>66224.600000000806</v>
      </c>
      <c r="H204" s="46">
        <f t="shared" si="26"/>
        <v>66224.600000000806</v>
      </c>
    </row>
    <row r="205" spans="1:8" s="10" customFormat="1" ht="15" customHeight="1" x14ac:dyDescent="0.2">
      <c r="A205" s="10">
        <f t="shared" si="27"/>
        <v>199</v>
      </c>
      <c r="B205" s="11">
        <f>IF(A205="","",IF(per_year=26,fst_pay_day+(pay_num-1)*per_y,IF(per_year=52,fst_pay_day+(pay_num-1)*per_y,DATE(YEAR(fst_pay_day),MONTH(fst_pay_day)+(A205-1)*IF(per_year&gt;=26,0,per_y),IF(per_year=24,IF((MOD(pay_num-1,2))=1,DAY(fst_pay_day)+14,DAY(fst_pay_day)),DAY(fst_pay_day))))))</f>
        <v>47313</v>
      </c>
      <c r="C205" s="46">
        <f t="shared" si="21"/>
        <v>600.48</v>
      </c>
      <c r="D205" s="46">
        <f t="shared" si="22"/>
        <v>326.58999999999997</v>
      </c>
      <c r="E205" s="47">
        <f t="shared" si="23"/>
        <v>273.89000000000004</v>
      </c>
      <c r="F205" s="46">
        <f t="shared" si="24"/>
        <v>0</v>
      </c>
      <c r="G205" s="46">
        <f t="shared" si="25"/>
        <v>65950.710000000807</v>
      </c>
      <c r="H205" s="46">
        <f t="shared" si="26"/>
        <v>65950.710000000807</v>
      </c>
    </row>
    <row r="206" spans="1:8" s="10" customFormat="1" ht="15" customHeight="1" x14ac:dyDescent="0.2">
      <c r="A206" s="10">
        <f t="shared" si="27"/>
        <v>200</v>
      </c>
      <c r="B206" s="11">
        <f>IF(A206="","",IF(per_year=26,fst_pay_day+(pay_num-1)*per_y,IF(per_year=52,fst_pay_day+(pay_num-1)*per_y,DATE(YEAR(fst_pay_day),MONTH(fst_pay_day)+(A206-1)*IF(per_year&gt;=26,0,per_y),IF(per_year=24,IF((MOD(pay_num-1,2))=1,DAY(fst_pay_day)+14,DAY(fst_pay_day)),DAY(fst_pay_day))))))</f>
        <v>47344</v>
      </c>
      <c r="C206" s="46">
        <f t="shared" si="21"/>
        <v>600.48</v>
      </c>
      <c r="D206" s="46">
        <f t="shared" si="22"/>
        <v>336.08</v>
      </c>
      <c r="E206" s="47">
        <f t="shared" si="23"/>
        <v>264.40000000000003</v>
      </c>
      <c r="F206" s="46">
        <f t="shared" si="24"/>
        <v>0</v>
      </c>
      <c r="G206" s="46">
        <f t="shared" si="25"/>
        <v>65686.310000000813</v>
      </c>
      <c r="H206" s="46">
        <f t="shared" si="26"/>
        <v>65686.310000000813</v>
      </c>
    </row>
    <row r="207" spans="1:8" s="10" customFormat="1" ht="15" customHeight="1" x14ac:dyDescent="0.2">
      <c r="A207" s="10">
        <f t="shared" si="27"/>
        <v>201</v>
      </c>
      <c r="B207" s="11">
        <f>IF(A207="","",IF(per_year=26,fst_pay_day+(pay_num-1)*per_y,IF(per_year=52,fst_pay_day+(pay_num-1)*per_y,DATE(YEAR(fst_pay_day),MONTH(fst_pay_day)+(A207-1)*IF(per_year&gt;=26,0,per_y),IF(per_year=24,IF((MOD(pay_num-1,2))=1,DAY(fst_pay_day)+14,DAY(fst_pay_day)),DAY(fst_pay_day))))))</f>
        <v>47375</v>
      </c>
      <c r="C207" s="46">
        <f t="shared" si="21"/>
        <v>600.48</v>
      </c>
      <c r="D207" s="46">
        <f t="shared" si="22"/>
        <v>334.73</v>
      </c>
      <c r="E207" s="47">
        <f t="shared" si="23"/>
        <v>265.75</v>
      </c>
      <c r="F207" s="46">
        <f t="shared" si="24"/>
        <v>0</v>
      </c>
      <c r="G207" s="46">
        <f t="shared" si="25"/>
        <v>65420.560000000805</v>
      </c>
      <c r="H207" s="46">
        <f t="shared" si="26"/>
        <v>65420.560000000805</v>
      </c>
    </row>
    <row r="208" spans="1:8" s="10" customFormat="1" ht="15" customHeight="1" x14ac:dyDescent="0.2">
      <c r="A208" s="10">
        <f t="shared" si="27"/>
        <v>202</v>
      </c>
      <c r="B208" s="11">
        <f>IF(A208="","",IF(per_year=26,fst_pay_day+(pay_num-1)*per_y,IF(per_year=52,fst_pay_day+(pay_num-1)*per_y,DATE(YEAR(fst_pay_day),MONTH(fst_pay_day)+(A208-1)*IF(per_year&gt;=26,0,per_y),IF(per_year=24,IF((MOD(pay_num-1,2))=1,DAY(fst_pay_day)+14,DAY(fst_pay_day)),DAY(fst_pay_day))))))</f>
        <v>47405</v>
      </c>
      <c r="C208" s="46">
        <f t="shared" si="21"/>
        <v>600.48</v>
      </c>
      <c r="D208" s="46">
        <f t="shared" si="22"/>
        <v>322.62</v>
      </c>
      <c r="E208" s="47">
        <f t="shared" si="23"/>
        <v>277.86</v>
      </c>
      <c r="F208" s="46">
        <f t="shared" si="24"/>
        <v>0</v>
      </c>
      <c r="G208" s="46">
        <f t="shared" si="25"/>
        <v>65142.700000000805</v>
      </c>
      <c r="H208" s="46">
        <f t="shared" si="26"/>
        <v>65142.700000000805</v>
      </c>
    </row>
    <row r="209" spans="1:8" s="10" customFormat="1" ht="15" customHeight="1" x14ac:dyDescent="0.2">
      <c r="A209" s="10">
        <f t="shared" si="27"/>
        <v>203</v>
      </c>
      <c r="B209" s="11">
        <f>IF(A209="","",IF(per_year=26,fst_pay_day+(pay_num-1)*per_y,IF(per_year=52,fst_pay_day+(pay_num-1)*per_y,DATE(YEAR(fst_pay_day),MONTH(fst_pay_day)+(A209-1)*IF(per_year&gt;=26,0,per_y),IF(per_year=24,IF((MOD(pay_num-1,2))=1,DAY(fst_pay_day)+14,DAY(fst_pay_day)),DAY(fst_pay_day))))))</f>
        <v>47436</v>
      </c>
      <c r="C209" s="46">
        <f t="shared" si="21"/>
        <v>600.48</v>
      </c>
      <c r="D209" s="46">
        <f t="shared" si="22"/>
        <v>331.96</v>
      </c>
      <c r="E209" s="47">
        <f t="shared" si="23"/>
        <v>268.52000000000004</v>
      </c>
      <c r="F209" s="46">
        <f t="shared" si="24"/>
        <v>0</v>
      </c>
      <c r="G209" s="46">
        <f t="shared" si="25"/>
        <v>64874.180000000801</v>
      </c>
      <c r="H209" s="46">
        <f t="shared" si="26"/>
        <v>64874.180000000801</v>
      </c>
    </row>
    <row r="210" spans="1:8" s="10" customFormat="1" ht="15" customHeight="1" x14ac:dyDescent="0.2">
      <c r="A210" s="10">
        <f t="shared" si="27"/>
        <v>204</v>
      </c>
      <c r="B210" s="11">
        <f>IF(A210="","",IF(per_year=26,fst_pay_day+(pay_num-1)*per_y,IF(per_year=52,fst_pay_day+(pay_num-1)*per_y,DATE(YEAR(fst_pay_day),MONTH(fst_pay_day)+(A210-1)*IF(per_year&gt;=26,0,per_y),IF(per_year=24,IF((MOD(pay_num-1,2))=1,DAY(fst_pay_day)+14,DAY(fst_pay_day)),DAY(fst_pay_day))))))</f>
        <v>47466</v>
      </c>
      <c r="C210" s="46">
        <f t="shared" si="21"/>
        <v>600.48</v>
      </c>
      <c r="D210" s="46">
        <f t="shared" si="22"/>
        <v>319.93</v>
      </c>
      <c r="E210" s="47">
        <f t="shared" si="23"/>
        <v>280.55</v>
      </c>
      <c r="F210" s="46">
        <f t="shared" si="24"/>
        <v>0</v>
      </c>
      <c r="G210" s="46">
        <f t="shared" si="25"/>
        <v>64593.630000000798</v>
      </c>
      <c r="H210" s="46">
        <f t="shared" si="26"/>
        <v>64593.630000000798</v>
      </c>
    </row>
    <row r="211" spans="1:8" s="10" customFormat="1" ht="15" customHeight="1" x14ac:dyDescent="0.2">
      <c r="A211" s="10">
        <f t="shared" si="27"/>
        <v>205</v>
      </c>
      <c r="B211" s="11">
        <f>IF(A211="","",IF(per_year=26,fst_pay_day+(pay_num-1)*per_y,IF(per_year=52,fst_pay_day+(pay_num-1)*per_y,DATE(YEAR(fst_pay_day),MONTH(fst_pay_day)+(A211-1)*IF(per_year&gt;=26,0,per_y),IF(per_year=24,IF((MOD(pay_num-1,2))=1,DAY(fst_pay_day)+14,DAY(fst_pay_day)),DAY(fst_pay_day))))))</f>
        <v>47497</v>
      </c>
      <c r="C211" s="46">
        <f t="shared" si="21"/>
        <v>600.48</v>
      </c>
      <c r="D211" s="46">
        <f t="shared" si="22"/>
        <v>329.16</v>
      </c>
      <c r="E211" s="47">
        <f t="shared" si="23"/>
        <v>271.32</v>
      </c>
      <c r="F211" s="46">
        <f t="shared" si="24"/>
        <v>0</v>
      </c>
      <c r="G211" s="46">
        <f t="shared" si="25"/>
        <v>64322.310000000798</v>
      </c>
      <c r="H211" s="46">
        <f t="shared" si="26"/>
        <v>64322.310000000798</v>
      </c>
    </row>
    <row r="212" spans="1:8" s="10" customFormat="1" ht="15" customHeight="1" x14ac:dyDescent="0.2">
      <c r="A212" s="10">
        <f t="shared" si="27"/>
        <v>206</v>
      </c>
      <c r="B212" s="11">
        <f>IF(A212="","",IF(per_year=26,fst_pay_day+(pay_num-1)*per_y,IF(per_year=52,fst_pay_day+(pay_num-1)*per_y,DATE(YEAR(fst_pay_day),MONTH(fst_pay_day)+(A212-1)*IF(per_year&gt;=26,0,per_y),IF(per_year=24,IF((MOD(pay_num-1,2))=1,DAY(fst_pay_day)+14,DAY(fst_pay_day)),DAY(fst_pay_day))))))</f>
        <v>47528</v>
      </c>
      <c r="C212" s="46">
        <f t="shared" si="21"/>
        <v>600.48</v>
      </c>
      <c r="D212" s="46">
        <f t="shared" si="22"/>
        <v>327.78</v>
      </c>
      <c r="E212" s="47">
        <f t="shared" si="23"/>
        <v>272.70000000000005</v>
      </c>
      <c r="F212" s="46">
        <f t="shared" si="24"/>
        <v>0</v>
      </c>
      <c r="G212" s="46">
        <f t="shared" si="25"/>
        <v>64049.610000000794</v>
      </c>
      <c r="H212" s="46">
        <f t="shared" si="26"/>
        <v>64049.610000000794</v>
      </c>
    </row>
    <row r="213" spans="1:8" s="10" customFormat="1" ht="15" customHeight="1" x14ac:dyDescent="0.2">
      <c r="A213" s="10">
        <f t="shared" si="27"/>
        <v>207</v>
      </c>
      <c r="B213" s="11">
        <f>IF(A213="","",IF(per_year=26,fst_pay_day+(pay_num-1)*per_y,IF(per_year=52,fst_pay_day+(pay_num-1)*per_y,DATE(YEAR(fst_pay_day),MONTH(fst_pay_day)+(A213-1)*IF(per_year&gt;=26,0,per_y),IF(per_year=24,IF((MOD(pay_num-1,2))=1,DAY(fst_pay_day)+14,DAY(fst_pay_day)),DAY(fst_pay_day))))))</f>
        <v>47556</v>
      </c>
      <c r="C213" s="46">
        <f t="shared" si="21"/>
        <v>600.48</v>
      </c>
      <c r="D213" s="46">
        <f t="shared" si="22"/>
        <v>294.8</v>
      </c>
      <c r="E213" s="47">
        <f t="shared" si="23"/>
        <v>305.68</v>
      </c>
      <c r="F213" s="46">
        <f t="shared" si="24"/>
        <v>0</v>
      </c>
      <c r="G213" s="46">
        <f t="shared" si="25"/>
        <v>63743.930000000793</v>
      </c>
      <c r="H213" s="46">
        <f t="shared" si="26"/>
        <v>63743.930000000793</v>
      </c>
    </row>
    <row r="214" spans="1:8" s="10" customFormat="1" ht="15" customHeight="1" x14ac:dyDescent="0.2">
      <c r="A214" s="10">
        <f t="shared" si="27"/>
        <v>208</v>
      </c>
      <c r="B214" s="11">
        <f>IF(A214="","",IF(per_year=26,fst_pay_day+(pay_num-1)*per_y,IF(per_year=52,fst_pay_day+(pay_num-1)*per_y,DATE(YEAR(fst_pay_day),MONTH(fst_pay_day)+(A214-1)*IF(per_year&gt;=26,0,per_y),IF(per_year=24,IF((MOD(pay_num-1,2))=1,DAY(fst_pay_day)+14,DAY(fst_pay_day)),DAY(fst_pay_day))))))</f>
        <v>47587</v>
      </c>
      <c r="C214" s="46">
        <f t="shared" si="21"/>
        <v>600.48</v>
      </c>
      <c r="D214" s="46">
        <f t="shared" si="22"/>
        <v>324.83</v>
      </c>
      <c r="E214" s="47">
        <f t="shared" si="23"/>
        <v>275.65000000000003</v>
      </c>
      <c r="F214" s="46">
        <f t="shared" si="24"/>
        <v>0</v>
      </c>
      <c r="G214" s="46">
        <f t="shared" si="25"/>
        <v>63468.280000000792</v>
      </c>
      <c r="H214" s="46">
        <f t="shared" si="26"/>
        <v>63468.280000000792</v>
      </c>
    </row>
    <row r="215" spans="1:8" s="10" customFormat="1" ht="15" customHeight="1" x14ac:dyDescent="0.2">
      <c r="A215" s="10">
        <f t="shared" si="27"/>
        <v>209</v>
      </c>
      <c r="B215" s="11">
        <f>IF(A215="","",IF(per_year=26,fst_pay_day+(pay_num-1)*per_y,IF(per_year=52,fst_pay_day+(pay_num-1)*per_y,DATE(YEAR(fst_pay_day),MONTH(fst_pay_day)+(A215-1)*IF(per_year&gt;=26,0,per_y),IF(per_year=24,IF((MOD(pay_num-1,2))=1,DAY(fst_pay_day)+14,DAY(fst_pay_day)),DAY(fst_pay_day))))))</f>
        <v>47617</v>
      </c>
      <c r="C215" s="46">
        <f t="shared" si="21"/>
        <v>600.48</v>
      </c>
      <c r="D215" s="46">
        <f t="shared" si="22"/>
        <v>312.99</v>
      </c>
      <c r="E215" s="47">
        <f t="shared" si="23"/>
        <v>287.49</v>
      </c>
      <c r="F215" s="46">
        <f t="shared" si="24"/>
        <v>0</v>
      </c>
      <c r="G215" s="46">
        <f t="shared" si="25"/>
        <v>63180.790000000787</v>
      </c>
      <c r="H215" s="46">
        <f t="shared" si="26"/>
        <v>63180.790000000787</v>
      </c>
    </row>
    <row r="216" spans="1:8" s="10" customFormat="1" ht="15" customHeight="1" x14ac:dyDescent="0.2">
      <c r="A216" s="10">
        <f t="shared" si="27"/>
        <v>210</v>
      </c>
      <c r="B216" s="11">
        <f>IF(A216="","",IF(per_year=26,fst_pay_day+(pay_num-1)*per_y,IF(per_year=52,fst_pay_day+(pay_num-1)*per_y,DATE(YEAR(fst_pay_day),MONTH(fst_pay_day)+(A216-1)*IF(per_year&gt;=26,0,per_y),IF(per_year=24,IF((MOD(pay_num-1,2))=1,DAY(fst_pay_day)+14,DAY(fst_pay_day)),DAY(fst_pay_day))))))</f>
        <v>47648</v>
      </c>
      <c r="C216" s="46">
        <f t="shared" si="21"/>
        <v>600.48</v>
      </c>
      <c r="D216" s="46">
        <f t="shared" si="22"/>
        <v>321.95999999999998</v>
      </c>
      <c r="E216" s="47">
        <f t="shared" si="23"/>
        <v>278.52000000000004</v>
      </c>
      <c r="F216" s="46">
        <f t="shared" si="24"/>
        <v>0</v>
      </c>
      <c r="G216" s="46">
        <f t="shared" si="25"/>
        <v>62902.270000000783</v>
      </c>
      <c r="H216" s="46">
        <f t="shared" si="26"/>
        <v>62902.270000000783</v>
      </c>
    </row>
    <row r="217" spans="1:8" s="10" customFormat="1" ht="15" customHeight="1" x14ac:dyDescent="0.2">
      <c r="A217" s="10">
        <f t="shared" si="27"/>
        <v>211</v>
      </c>
      <c r="B217" s="11">
        <f>IF(A217="","",IF(per_year=26,fst_pay_day+(pay_num-1)*per_y,IF(per_year=52,fst_pay_day+(pay_num-1)*per_y,DATE(YEAR(fst_pay_day),MONTH(fst_pay_day)+(A217-1)*IF(per_year&gt;=26,0,per_y),IF(per_year=24,IF((MOD(pay_num-1,2))=1,DAY(fst_pay_day)+14,DAY(fst_pay_day)),DAY(fst_pay_day))))))</f>
        <v>47678</v>
      </c>
      <c r="C217" s="46">
        <f t="shared" si="21"/>
        <v>600.48</v>
      </c>
      <c r="D217" s="46">
        <f t="shared" si="22"/>
        <v>310.2</v>
      </c>
      <c r="E217" s="47">
        <f t="shared" si="23"/>
        <v>290.28000000000003</v>
      </c>
      <c r="F217" s="46">
        <f t="shared" si="24"/>
        <v>0</v>
      </c>
      <c r="G217" s="46">
        <f t="shared" si="25"/>
        <v>62611.990000000776</v>
      </c>
      <c r="H217" s="46">
        <f t="shared" si="26"/>
        <v>62611.990000000776</v>
      </c>
    </row>
    <row r="218" spans="1:8" s="10" customFormat="1" ht="15" customHeight="1" x14ac:dyDescent="0.2">
      <c r="A218" s="10">
        <f t="shared" si="27"/>
        <v>212</v>
      </c>
      <c r="B218" s="11">
        <f>IF(A218="","",IF(per_year=26,fst_pay_day+(pay_num-1)*per_y,IF(per_year=52,fst_pay_day+(pay_num-1)*per_y,DATE(YEAR(fst_pay_day),MONTH(fst_pay_day)+(A218-1)*IF(per_year&gt;=26,0,per_y),IF(per_year=24,IF((MOD(pay_num-1,2))=1,DAY(fst_pay_day)+14,DAY(fst_pay_day)),DAY(fst_pay_day))))))</f>
        <v>47709</v>
      </c>
      <c r="C218" s="46">
        <f t="shared" si="21"/>
        <v>600.48</v>
      </c>
      <c r="D218" s="46">
        <f t="shared" si="22"/>
        <v>319.06</v>
      </c>
      <c r="E218" s="47">
        <f t="shared" si="23"/>
        <v>281.42</v>
      </c>
      <c r="F218" s="46">
        <f t="shared" si="24"/>
        <v>0</v>
      </c>
      <c r="G218" s="46">
        <f t="shared" si="25"/>
        <v>62330.570000000771</v>
      </c>
      <c r="H218" s="46">
        <f t="shared" si="26"/>
        <v>62330.570000000771</v>
      </c>
    </row>
    <row r="219" spans="1:8" s="10" customFormat="1" ht="15" customHeight="1" x14ac:dyDescent="0.2">
      <c r="A219" s="10">
        <f t="shared" si="27"/>
        <v>213</v>
      </c>
      <c r="B219" s="11">
        <f>IF(A219="","",IF(per_year=26,fst_pay_day+(pay_num-1)*per_y,IF(per_year=52,fst_pay_day+(pay_num-1)*per_y,DATE(YEAR(fst_pay_day),MONTH(fst_pay_day)+(A219-1)*IF(per_year&gt;=26,0,per_y),IF(per_year=24,IF((MOD(pay_num-1,2))=1,DAY(fst_pay_day)+14,DAY(fst_pay_day)),DAY(fst_pay_day))))))</f>
        <v>47740</v>
      </c>
      <c r="C219" s="46">
        <f t="shared" si="21"/>
        <v>600.48</v>
      </c>
      <c r="D219" s="46">
        <f t="shared" si="22"/>
        <v>317.63</v>
      </c>
      <c r="E219" s="47">
        <f t="shared" si="23"/>
        <v>282.85000000000002</v>
      </c>
      <c r="F219" s="46">
        <f t="shared" si="24"/>
        <v>0</v>
      </c>
      <c r="G219" s="46">
        <f t="shared" si="25"/>
        <v>62047.720000000765</v>
      </c>
      <c r="H219" s="46">
        <f t="shared" si="26"/>
        <v>62047.720000000765</v>
      </c>
    </row>
    <row r="220" spans="1:8" s="10" customFormat="1" ht="15" customHeight="1" x14ac:dyDescent="0.2">
      <c r="A220" s="10">
        <f t="shared" si="27"/>
        <v>214</v>
      </c>
      <c r="B220" s="11">
        <f>IF(A220="","",IF(per_year=26,fst_pay_day+(pay_num-1)*per_y,IF(per_year=52,fst_pay_day+(pay_num-1)*per_y,DATE(YEAR(fst_pay_day),MONTH(fst_pay_day)+(A220-1)*IF(per_year&gt;=26,0,per_y),IF(per_year=24,IF((MOD(pay_num-1,2))=1,DAY(fst_pay_day)+14,DAY(fst_pay_day)),DAY(fst_pay_day))))))</f>
        <v>47770</v>
      </c>
      <c r="C220" s="46">
        <f t="shared" si="21"/>
        <v>600.48</v>
      </c>
      <c r="D220" s="46">
        <f t="shared" si="22"/>
        <v>305.99</v>
      </c>
      <c r="E220" s="47">
        <f t="shared" si="23"/>
        <v>294.49</v>
      </c>
      <c r="F220" s="46">
        <f t="shared" si="24"/>
        <v>0</v>
      </c>
      <c r="G220" s="46">
        <f t="shared" si="25"/>
        <v>61753.23000000076</v>
      </c>
      <c r="H220" s="46">
        <f t="shared" si="26"/>
        <v>61753.23000000076</v>
      </c>
    </row>
    <row r="221" spans="1:8" s="10" customFormat="1" ht="15" customHeight="1" x14ac:dyDescent="0.2">
      <c r="A221" s="10">
        <f t="shared" si="27"/>
        <v>215</v>
      </c>
      <c r="B221" s="11">
        <f>IF(A221="","",IF(per_year=26,fst_pay_day+(pay_num-1)*per_y,IF(per_year=52,fst_pay_day+(pay_num-1)*per_y,DATE(YEAR(fst_pay_day),MONTH(fst_pay_day)+(A221-1)*IF(per_year&gt;=26,0,per_y),IF(per_year=24,IF((MOD(pay_num-1,2))=1,DAY(fst_pay_day)+14,DAY(fst_pay_day)),DAY(fst_pay_day))))))</f>
        <v>47801</v>
      </c>
      <c r="C221" s="46">
        <f t="shared" si="21"/>
        <v>600.48</v>
      </c>
      <c r="D221" s="46">
        <f t="shared" si="22"/>
        <v>314.69</v>
      </c>
      <c r="E221" s="47">
        <f t="shared" si="23"/>
        <v>285.79000000000002</v>
      </c>
      <c r="F221" s="46">
        <f t="shared" si="24"/>
        <v>0</v>
      </c>
      <c r="G221" s="46">
        <f t="shared" si="25"/>
        <v>61467.440000000759</v>
      </c>
      <c r="H221" s="46">
        <f t="shared" si="26"/>
        <v>61467.440000000759</v>
      </c>
    </row>
    <row r="222" spans="1:8" s="10" customFormat="1" ht="15" customHeight="1" x14ac:dyDescent="0.2">
      <c r="A222" s="10">
        <f t="shared" si="27"/>
        <v>216</v>
      </c>
      <c r="B222" s="11">
        <f>IF(A222="","",IF(per_year=26,fst_pay_day+(pay_num-1)*per_y,IF(per_year=52,fst_pay_day+(pay_num-1)*per_y,DATE(YEAR(fst_pay_day),MONTH(fst_pay_day)+(A222-1)*IF(per_year&gt;=26,0,per_y),IF(per_year=24,IF((MOD(pay_num-1,2))=1,DAY(fst_pay_day)+14,DAY(fst_pay_day)),DAY(fst_pay_day))))))</f>
        <v>47831</v>
      </c>
      <c r="C222" s="46">
        <f t="shared" si="21"/>
        <v>600.48</v>
      </c>
      <c r="D222" s="46">
        <f t="shared" si="22"/>
        <v>303.13</v>
      </c>
      <c r="E222" s="47">
        <f t="shared" si="23"/>
        <v>297.35000000000002</v>
      </c>
      <c r="F222" s="46">
        <f t="shared" si="24"/>
        <v>0</v>
      </c>
      <c r="G222" s="46">
        <f t="shared" si="25"/>
        <v>61170.090000000753</v>
      </c>
      <c r="H222" s="46">
        <f t="shared" si="26"/>
        <v>61170.090000000753</v>
      </c>
    </row>
    <row r="223" spans="1:8" s="10" customFormat="1" ht="15" customHeight="1" x14ac:dyDescent="0.2">
      <c r="A223" s="10">
        <f t="shared" si="27"/>
        <v>217</v>
      </c>
      <c r="B223" s="11">
        <f>IF(A223="","",IF(per_year=26,fst_pay_day+(pay_num-1)*per_y,IF(per_year=52,fst_pay_day+(pay_num-1)*per_y,DATE(YEAR(fst_pay_day),MONTH(fst_pay_day)+(A223-1)*IF(per_year&gt;=26,0,per_y),IF(per_year=24,IF((MOD(pay_num-1,2))=1,DAY(fst_pay_day)+14,DAY(fst_pay_day)),DAY(fst_pay_day))))))</f>
        <v>47862</v>
      </c>
      <c r="C223" s="46">
        <f t="shared" si="21"/>
        <v>600.48</v>
      </c>
      <c r="D223" s="46">
        <f t="shared" si="22"/>
        <v>311.72000000000003</v>
      </c>
      <c r="E223" s="47">
        <f t="shared" si="23"/>
        <v>288.76</v>
      </c>
      <c r="F223" s="46">
        <f t="shared" si="24"/>
        <v>0</v>
      </c>
      <c r="G223" s="46">
        <f t="shared" si="25"/>
        <v>60881.330000000751</v>
      </c>
      <c r="H223" s="46">
        <f t="shared" si="26"/>
        <v>60881.330000000751</v>
      </c>
    </row>
    <row r="224" spans="1:8" s="10" customFormat="1" ht="15" customHeight="1" x14ac:dyDescent="0.2">
      <c r="A224" s="10">
        <f t="shared" si="27"/>
        <v>218</v>
      </c>
      <c r="B224" s="11">
        <f>IF(A224="","",IF(per_year=26,fst_pay_day+(pay_num-1)*per_y,IF(per_year=52,fst_pay_day+(pay_num-1)*per_y,DATE(YEAR(fst_pay_day),MONTH(fst_pay_day)+(A224-1)*IF(per_year&gt;=26,0,per_y),IF(per_year=24,IF((MOD(pay_num-1,2))=1,DAY(fst_pay_day)+14,DAY(fst_pay_day)),DAY(fst_pay_day))))))</f>
        <v>47893</v>
      </c>
      <c r="C224" s="46">
        <f t="shared" si="21"/>
        <v>600.48</v>
      </c>
      <c r="D224" s="46">
        <f t="shared" si="22"/>
        <v>310.24</v>
      </c>
      <c r="E224" s="47">
        <f t="shared" si="23"/>
        <v>290.24</v>
      </c>
      <c r="F224" s="46">
        <f t="shared" si="24"/>
        <v>0</v>
      </c>
      <c r="G224" s="46">
        <f t="shared" si="25"/>
        <v>60591.090000000746</v>
      </c>
      <c r="H224" s="46">
        <f t="shared" si="26"/>
        <v>60591.090000000746</v>
      </c>
    </row>
    <row r="225" spans="1:8" s="10" customFormat="1" ht="15" customHeight="1" x14ac:dyDescent="0.2">
      <c r="A225" s="10">
        <f t="shared" si="27"/>
        <v>219</v>
      </c>
      <c r="B225" s="11">
        <f>IF(A225="","",IF(per_year=26,fst_pay_day+(pay_num-1)*per_y,IF(per_year=52,fst_pay_day+(pay_num-1)*per_y,DATE(YEAR(fst_pay_day),MONTH(fst_pay_day)+(A225-1)*IF(per_year&gt;=26,0,per_y),IF(per_year=24,IF((MOD(pay_num-1,2))=1,DAY(fst_pay_day)+14,DAY(fst_pay_day)),DAY(fst_pay_day))))))</f>
        <v>47921</v>
      </c>
      <c r="C225" s="46">
        <f t="shared" si="21"/>
        <v>600.48</v>
      </c>
      <c r="D225" s="46">
        <f t="shared" si="22"/>
        <v>278.89</v>
      </c>
      <c r="E225" s="47">
        <f t="shared" si="23"/>
        <v>321.59000000000003</v>
      </c>
      <c r="F225" s="46">
        <f t="shared" si="24"/>
        <v>0</v>
      </c>
      <c r="G225" s="46">
        <f t="shared" si="25"/>
        <v>60269.500000000742</v>
      </c>
      <c r="H225" s="46">
        <f t="shared" si="26"/>
        <v>60269.500000000742</v>
      </c>
    </row>
    <row r="226" spans="1:8" s="10" customFormat="1" ht="15" customHeight="1" x14ac:dyDescent="0.2">
      <c r="A226" s="10">
        <f t="shared" si="27"/>
        <v>220</v>
      </c>
      <c r="B226" s="11">
        <f>IF(A226="","",IF(per_year=26,fst_pay_day+(pay_num-1)*per_y,IF(per_year=52,fst_pay_day+(pay_num-1)*per_y,DATE(YEAR(fst_pay_day),MONTH(fst_pay_day)+(A226-1)*IF(per_year&gt;=26,0,per_y),IF(per_year=24,IF((MOD(pay_num-1,2))=1,DAY(fst_pay_day)+14,DAY(fst_pay_day)),DAY(fst_pay_day))))))</f>
        <v>47952</v>
      </c>
      <c r="C226" s="46">
        <f t="shared" si="21"/>
        <v>600.48</v>
      </c>
      <c r="D226" s="46">
        <f t="shared" si="22"/>
        <v>307.13</v>
      </c>
      <c r="E226" s="47">
        <f t="shared" si="23"/>
        <v>293.35000000000002</v>
      </c>
      <c r="F226" s="46">
        <f t="shared" si="24"/>
        <v>0</v>
      </c>
      <c r="G226" s="46">
        <f t="shared" si="25"/>
        <v>59976.150000000736</v>
      </c>
      <c r="H226" s="46">
        <f t="shared" si="26"/>
        <v>59976.150000000736</v>
      </c>
    </row>
    <row r="227" spans="1:8" s="10" customFormat="1" ht="15" customHeight="1" x14ac:dyDescent="0.2">
      <c r="A227" s="10">
        <f t="shared" si="27"/>
        <v>221</v>
      </c>
      <c r="B227" s="11">
        <f>IF(A227="","",IF(per_year=26,fst_pay_day+(pay_num-1)*per_y,IF(per_year=52,fst_pay_day+(pay_num-1)*per_y,DATE(YEAR(fst_pay_day),MONTH(fst_pay_day)+(A227-1)*IF(per_year&gt;=26,0,per_y),IF(per_year=24,IF((MOD(pay_num-1,2))=1,DAY(fst_pay_day)+14,DAY(fst_pay_day)),DAY(fst_pay_day))))))</f>
        <v>47982</v>
      </c>
      <c r="C227" s="46">
        <f t="shared" si="21"/>
        <v>600.48</v>
      </c>
      <c r="D227" s="46">
        <f t="shared" si="22"/>
        <v>295.77</v>
      </c>
      <c r="E227" s="47">
        <f t="shared" si="23"/>
        <v>304.71000000000004</v>
      </c>
      <c r="F227" s="46">
        <f t="shared" si="24"/>
        <v>0</v>
      </c>
      <c r="G227" s="46">
        <f t="shared" si="25"/>
        <v>59671.44000000073</v>
      </c>
      <c r="H227" s="46">
        <f t="shared" si="26"/>
        <v>59671.44000000073</v>
      </c>
    </row>
    <row r="228" spans="1:8" s="10" customFormat="1" ht="15" customHeight="1" x14ac:dyDescent="0.2">
      <c r="A228" s="10">
        <f t="shared" si="27"/>
        <v>222</v>
      </c>
      <c r="B228" s="11">
        <f>IF(A228="","",IF(per_year=26,fst_pay_day+(pay_num-1)*per_y,IF(per_year=52,fst_pay_day+(pay_num-1)*per_y,DATE(YEAR(fst_pay_day),MONTH(fst_pay_day)+(A228-1)*IF(per_year&gt;=26,0,per_y),IF(per_year=24,IF((MOD(pay_num-1,2))=1,DAY(fst_pay_day)+14,DAY(fst_pay_day)),DAY(fst_pay_day))))))</f>
        <v>48013</v>
      </c>
      <c r="C228" s="46">
        <f t="shared" si="21"/>
        <v>600.48</v>
      </c>
      <c r="D228" s="46">
        <f t="shared" si="22"/>
        <v>304.08</v>
      </c>
      <c r="E228" s="47">
        <f t="shared" si="23"/>
        <v>296.40000000000003</v>
      </c>
      <c r="F228" s="46">
        <f t="shared" si="24"/>
        <v>0</v>
      </c>
      <c r="G228" s="46">
        <f t="shared" si="25"/>
        <v>59375.040000000728</v>
      </c>
      <c r="H228" s="46">
        <f t="shared" si="26"/>
        <v>59375.040000000728</v>
      </c>
    </row>
    <row r="229" spans="1:8" s="10" customFormat="1" ht="15" customHeight="1" x14ac:dyDescent="0.2">
      <c r="A229" s="10">
        <f t="shared" si="27"/>
        <v>223</v>
      </c>
      <c r="B229" s="11">
        <f>IF(A229="","",IF(per_year=26,fst_pay_day+(pay_num-1)*per_y,IF(per_year=52,fst_pay_day+(pay_num-1)*per_y,DATE(YEAR(fst_pay_day),MONTH(fst_pay_day)+(A229-1)*IF(per_year&gt;=26,0,per_y),IF(per_year=24,IF((MOD(pay_num-1,2))=1,DAY(fst_pay_day)+14,DAY(fst_pay_day)),DAY(fst_pay_day))))))</f>
        <v>48043</v>
      </c>
      <c r="C229" s="46">
        <f t="shared" si="21"/>
        <v>600.48</v>
      </c>
      <c r="D229" s="46">
        <f t="shared" si="22"/>
        <v>292.81</v>
      </c>
      <c r="E229" s="47">
        <f t="shared" si="23"/>
        <v>307.67</v>
      </c>
      <c r="F229" s="46">
        <f t="shared" si="24"/>
        <v>0</v>
      </c>
      <c r="G229" s="46">
        <f t="shared" si="25"/>
        <v>59067.370000000723</v>
      </c>
      <c r="H229" s="46">
        <f t="shared" si="26"/>
        <v>59067.370000000723</v>
      </c>
    </row>
    <row r="230" spans="1:8" s="10" customFormat="1" ht="15" customHeight="1" x14ac:dyDescent="0.2">
      <c r="A230" s="10">
        <f t="shared" si="27"/>
        <v>224</v>
      </c>
      <c r="B230" s="11">
        <f>IF(A230="","",IF(per_year=26,fst_pay_day+(pay_num-1)*per_y,IF(per_year=52,fst_pay_day+(pay_num-1)*per_y,DATE(YEAR(fst_pay_day),MONTH(fst_pay_day)+(A230-1)*IF(per_year&gt;=26,0,per_y),IF(per_year=24,IF((MOD(pay_num-1,2))=1,DAY(fst_pay_day)+14,DAY(fst_pay_day)),DAY(fst_pay_day))))))</f>
        <v>48074</v>
      </c>
      <c r="C230" s="46">
        <f t="shared" si="21"/>
        <v>600.48</v>
      </c>
      <c r="D230" s="46">
        <f t="shared" si="22"/>
        <v>301</v>
      </c>
      <c r="E230" s="47">
        <f t="shared" si="23"/>
        <v>299.48</v>
      </c>
      <c r="F230" s="46">
        <f t="shared" si="24"/>
        <v>0</v>
      </c>
      <c r="G230" s="46">
        <f t="shared" si="25"/>
        <v>58767.89000000072</v>
      </c>
      <c r="H230" s="46">
        <f t="shared" si="26"/>
        <v>58767.89000000072</v>
      </c>
    </row>
    <row r="231" spans="1:8" s="10" customFormat="1" ht="15" customHeight="1" x14ac:dyDescent="0.2">
      <c r="A231" s="10">
        <f t="shared" si="27"/>
        <v>225</v>
      </c>
      <c r="B231" s="11">
        <f>IF(A231="","",IF(per_year=26,fst_pay_day+(pay_num-1)*per_y,IF(per_year=52,fst_pay_day+(pay_num-1)*per_y,DATE(YEAR(fst_pay_day),MONTH(fst_pay_day)+(A231-1)*IF(per_year&gt;=26,0,per_y),IF(per_year=24,IF((MOD(pay_num-1,2))=1,DAY(fst_pay_day)+14,DAY(fst_pay_day)),DAY(fst_pay_day))))))</f>
        <v>48105</v>
      </c>
      <c r="C231" s="46">
        <f t="shared" si="21"/>
        <v>600.48</v>
      </c>
      <c r="D231" s="46">
        <f t="shared" si="22"/>
        <v>299.47000000000003</v>
      </c>
      <c r="E231" s="47">
        <f t="shared" si="23"/>
        <v>301.01</v>
      </c>
      <c r="F231" s="46">
        <f t="shared" si="24"/>
        <v>0</v>
      </c>
      <c r="G231" s="46">
        <f t="shared" si="25"/>
        <v>58466.880000000718</v>
      </c>
      <c r="H231" s="46">
        <f t="shared" si="26"/>
        <v>58466.880000000718</v>
      </c>
    </row>
    <row r="232" spans="1:8" s="10" customFormat="1" ht="15" customHeight="1" x14ac:dyDescent="0.2">
      <c r="A232" s="10">
        <f t="shared" si="27"/>
        <v>226</v>
      </c>
      <c r="B232" s="11">
        <f>IF(A232="","",IF(per_year=26,fst_pay_day+(pay_num-1)*per_y,IF(per_year=52,fst_pay_day+(pay_num-1)*per_y,DATE(YEAR(fst_pay_day),MONTH(fst_pay_day)+(A232-1)*IF(per_year&gt;=26,0,per_y),IF(per_year=24,IF((MOD(pay_num-1,2))=1,DAY(fst_pay_day)+14,DAY(fst_pay_day)),DAY(fst_pay_day))))))</f>
        <v>48135</v>
      </c>
      <c r="C232" s="46">
        <f t="shared" si="21"/>
        <v>600.48</v>
      </c>
      <c r="D232" s="46">
        <f t="shared" si="22"/>
        <v>288.33</v>
      </c>
      <c r="E232" s="47">
        <f t="shared" si="23"/>
        <v>312.15000000000003</v>
      </c>
      <c r="F232" s="46">
        <f t="shared" si="24"/>
        <v>0</v>
      </c>
      <c r="G232" s="46">
        <f t="shared" si="25"/>
        <v>58154.730000000716</v>
      </c>
      <c r="H232" s="46">
        <f t="shared" si="26"/>
        <v>58154.730000000716</v>
      </c>
    </row>
    <row r="233" spans="1:8" s="10" customFormat="1" ht="15" customHeight="1" x14ac:dyDescent="0.2">
      <c r="A233" s="10">
        <f t="shared" si="27"/>
        <v>227</v>
      </c>
      <c r="B233" s="11">
        <f>IF(A233="","",IF(per_year=26,fst_pay_day+(pay_num-1)*per_y,IF(per_year=52,fst_pay_day+(pay_num-1)*per_y,DATE(YEAR(fst_pay_day),MONTH(fst_pay_day)+(A233-1)*IF(per_year&gt;=26,0,per_y),IF(per_year=24,IF((MOD(pay_num-1,2))=1,DAY(fst_pay_day)+14,DAY(fst_pay_day)),DAY(fst_pay_day))))))</f>
        <v>48166</v>
      </c>
      <c r="C233" s="46">
        <f t="shared" si="21"/>
        <v>600.48</v>
      </c>
      <c r="D233" s="46">
        <f t="shared" si="22"/>
        <v>296.35000000000002</v>
      </c>
      <c r="E233" s="47">
        <f t="shared" si="23"/>
        <v>304.13</v>
      </c>
      <c r="F233" s="46">
        <f t="shared" si="24"/>
        <v>0</v>
      </c>
      <c r="G233" s="46">
        <f t="shared" si="25"/>
        <v>57850.600000000712</v>
      </c>
      <c r="H233" s="46">
        <f t="shared" si="26"/>
        <v>57850.600000000712</v>
      </c>
    </row>
    <row r="234" spans="1:8" s="10" customFormat="1" ht="15" customHeight="1" x14ac:dyDescent="0.2">
      <c r="A234" s="10">
        <f t="shared" si="27"/>
        <v>228</v>
      </c>
      <c r="B234" s="11">
        <f>IF(A234="","",IF(per_year=26,fst_pay_day+(pay_num-1)*per_y,IF(per_year=52,fst_pay_day+(pay_num-1)*per_y,DATE(YEAR(fst_pay_day),MONTH(fst_pay_day)+(A234-1)*IF(per_year&gt;=26,0,per_y),IF(per_year=24,IF((MOD(pay_num-1,2))=1,DAY(fst_pay_day)+14,DAY(fst_pay_day)),DAY(fst_pay_day))))))</f>
        <v>48196</v>
      </c>
      <c r="C234" s="46">
        <f t="shared" si="21"/>
        <v>600.48</v>
      </c>
      <c r="D234" s="46">
        <f t="shared" si="22"/>
        <v>285.29000000000002</v>
      </c>
      <c r="E234" s="47">
        <f t="shared" si="23"/>
        <v>315.19</v>
      </c>
      <c r="F234" s="46">
        <f t="shared" si="24"/>
        <v>0</v>
      </c>
      <c r="G234" s="46">
        <f t="shared" si="25"/>
        <v>57535.410000000709</v>
      </c>
      <c r="H234" s="46">
        <f t="shared" si="26"/>
        <v>57535.410000000709</v>
      </c>
    </row>
    <row r="235" spans="1:8" s="10" customFormat="1" ht="15" customHeight="1" x14ac:dyDescent="0.2">
      <c r="A235" s="10">
        <f t="shared" si="27"/>
        <v>229</v>
      </c>
      <c r="B235" s="11">
        <f>IF(A235="","",IF(per_year=26,fst_pay_day+(pay_num-1)*per_y,IF(per_year=52,fst_pay_day+(pay_num-1)*per_y,DATE(YEAR(fst_pay_day),MONTH(fst_pay_day)+(A235-1)*IF(per_year&gt;=26,0,per_y),IF(per_year=24,IF((MOD(pay_num-1,2))=1,DAY(fst_pay_day)+14,DAY(fst_pay_day)),DAY(fst_pay_day))))))</f>
        <v>48227</v>
      </c>
      <c r="C235" s="46">
        <f t="shared" si="21"/>
        <v>600.48</v>
      </c>
      <c r="D235" s="46">
        <f t="shared" si="22"/>
        <v>293.19</v>
      </c>
      <c r="E235" s="47">
        <f t="shared" si="23"/>
        <v>307.29000000000002</v>
      </c>
      <c r="F235" s="46">
        <f t="shared" si="24"/>
        <v>0</v>
      </c>
      <c r="G235" s="46">
        <f t="shared" si="25"/>
        <v>57228.120000000708</v>
      </c>
      <c r="H235" s="46">
        <f t="shared" si="26"/>
        <v>57228.120000000708</v>
      </c>
    </row>
    <row r="236" spans="1:8" s="10" customFormat="1" ht="15" customHeight="1" x14ac:dyDescent="0.2">
      <c r="A236" s="10">
        <f t="shared" si="27"/>
        <v>230</v>
      </c>
      <c r="B236" s="11">
        <f>IF(A236="","",IF(per_year=26,fst_pay_day+(pay_num-1)*per_y,IF(per_year=52,fst_pay_day+(pay_num-1)*per_y,DATE(YEAR(fst_pay_day),MONTH(fst_pay_day)+(A236-1)*IF(per_year&gt;=26,0,per_y),IF(per_year=24,IF((MOD(pay_num-1,2))=1,DAY(fst_pay_day)+14,DAY(fst_pay_day)),DAY(fst_pay_day))))))</f>
        <v>48258</v>
      </c>
      <c r="C236" s="46">
        <f t="shared" si="21"/>
        <v>600.48</v>
      </c>
      <c r="D236" s="46">
        <f t="shared" si="22"/>
        <v>291.63</v>
      </c>
      <c r="E236" s="47">
        <f t="shared" si="23"/>
        <v>308.85000000000002</v>
      </c>
      <c r="F236" s="46">
        <f t="shared" si="24"/>
        <v>0</v>
      </c>
      <c r="G236" s="46">
        <f t="shared" si="25"/>
        <v>56919.270000000703</v>
      </c>
      <c r="H236" s="46">
        <f t="shared" si="26"/>
        <v>56919.270000000703</v>
      </c>
    </row>
    <row r="237" spans="1:8" s="10" customFormat="1" ht="15" customHeight="1" x14ac:dyDescent="0.2">
      <c r="A237" s="10">
        <f t="shared" si="27"/>
        <v>231</v>
      </c>
      <c r="B237" s="11">
        <f>IF(A237="","",IF(per_year=26,fst_pay_day+(pay_num-1)*per_y,IF(per_year=52,fst_pay_day+(pay_num-1)*per_y,DATE(YEAR(fst_pay_day),MONTH(fst_pay_day)+(A237-1)*IF(per_year&gt;=26,0,per_y),IF(per_year=24,IF((MOD(pay_num-1,2))=1,DAY(fst_pay_day)+14,DAY(fst_pay_day)),DAY(fst_pay_day))))))</f>
        <v>48287</v>
      </c>
      <c r="C237" s="46">
        <f t="shared" si="21"/>
        <v>600.48</v>
      </c>
      <c r="D237" s="46">
        <f t="shared" si="22"/>
        <v>271.33999999999997</v>
      </c>
      <c r="E237" s="47">
        <f t="shared" si="23"/>
        <v>329.14000000000004</v>
      </c>
      <c r="F237" s="46">
        <f t="shared" si="24"/>
        <v>0</v>
      </c>
      <c r="G237" s="46">
        <f t="shared" si="25"/>
        <v>56590.130000000696</v>
      </c>
      <c r="H237" s="46">
        <f t="shared" si="26"/>
        <v>56590.130000000696</v>
      </c>
    </row>
    <row r="238" spans="1:8" s="10" customFormat="1" ht="15" customHeight="1" x14ac:dyDescent="0.2">
      <c r="A238" s="10">
        <f t="shared" si="27"/>
        <v>232</v>
      </c>
      <c r="B238" s="11">
        <f>IF(A238="","",IF(per_year=26,fst_pay_day+(pay_num-1)*per_y,IF(per_year=52,fst_pay_day+(pay_num-1)*per_y,DATE(YEAR(fst_pay_day),MONTH(fst_pay_day)+(A238-1)*IF(per_year&gt;=26,0,per_y),IF(per_year=24,IF((MOD(pay_num-1,2))=1,DAY(fst_pay_day)+14,DAY(fst_pay_day)),DAY(fst_pay_day))))))</f>
        <v>48318</v>
      </c>
      <c r="C238" s="46">
        <f t="shared" si="21"/>
        <v>600.48</v>
      </c>
      <c r="D238" s="46">
        <f t="shared" si="22"/>
        <v>288.38</v>
      </c>
      <c r="E238" s="47">
        <f t="shared" si="23"/>
        <v>312.10000000000002</v>
      </c>
      <c r="F238" s="46">
        <f t="shared" si="24"/>
        <v>0</v>
      </c>
      <c r="G238" s="46">
        <f t="shared" si="25"/>
        <v>56278.03000000069</v>
      </c>
      <c r="H238" s="46">
        <f t="shared" si="26"/>
        <v>56278.03000000069</v>
      </c>
    </row>
    <row r="239" spans="1:8" s="10" customFormat="1" ht="15" customHeight="1" x14ac:dyDescent="0.2">
      <c r="A239" s="10">
        <f t="shared" si="27"/>
        <v>233</v>
      </c>
      <c r="B239" s="11">
        <f>IF(A239="","",IF(per_year=26,fst_pay_day+(pay_num-1)*per_y,IF(per_year=52,fst_pay_day+(pay_num-1)*per_y,DATE(YEAR(fst_pay_day),MONTH(fst_pay_day)+(A239-1)*IF(per_year&gt;=26,0,per_y),IF(per_year=24,IF((MOD(pay_num-1,2))=1,DAY(fst_pay_day)+14,DAY(fst_pay_day)),DAY(fst_pay_day))))))</f>
        <v>48348</v>
      </c>
      <c r="C239" s="46">
        <f t="shared" si="21"/>
        <v>600.48</v>
      </c>
      <c r="D239" s="46">
        <f t="shared" si="22"/>
        <v>277.54000000000002</v>
      </c>
      <c r="E239" s="47">
        <f t="shared" si="23"/>
        <v>322.94</v>
      </c>
      <c r="F239" s="46">
        <f t="shared" si="24"/>
        <v>0</v>
      </c>
      <c r="G239" s="46">
        <f t="shared" si="25"/>
        <v>55955.090000000688</v>
      </c>
      <c r="H239" s="46">
        <f t="shared" si="26"/>
        <v>55955.090000000688</v>
      </c>
    </row>
    <row r="240" spans="1:8" s="10" customFormat="1" ht="15" customHeight="1" x14ac:dyDescent="0.2">
      <c r="A240" s="10">
        <f t="shared" si="27"/>
        <v>234</v>
      </c>
      <c r="B240" s="11">
        <f>IF(A240="","",IF(per_year=26,fst_pay_day+(pay_num-1)*per_y,IF(per_year=52,fst_pay_day+(pay_num-1)*per_y,DATE(YEAR(fst_pay_day),MONTH(fst_pay_day)+(A240-1)*IF(per_year&gt;=26,0,per_y),IF(per_year=24,IF((MOD(pay_num-1,2))=1,DAY(fst_pay_day)+14,DAY(fst_pay_day)),DAY(fst_pay_day))))))</f>
        <v>48379</v>
      </c>
      <c r="C240" s="46">
        <f t="shared" si="21"/>
        <v>600.48</v>
      </c>
      <c r="D240" s="46">
        <f t="shared" si="22"/>
        <v>285.14</v>
      </c>
      <c r="E240" s="47">
        <f t="shared" si="23"/>
        <v>315.34000000000003</v>
      </c>
      <c r="F240" s="46">
        <f t="shared" si="24"/>
        <v>0</v>
      </c>
      <c r="G240" s="46">
        <f t="shared" si="25"/>
        <v>55639.750000000684</v>
      </c>
      <c r="H240" s="46">
        <f t="shared" si="26"/>
        <v>55639.750000000684</v>
      </c>
    </row>
    <row r="241" spans="1:8" s="10" customFormat="1" ht="15" customHeight="1" x14ac:dyDescent="0.2">
      <c r="A241" s="10">
        <f t="shared" si="27"/>
        <v>235</v>
      </c>
      <c r="B241" s="11">
        <f>IF(A241="","",IF(per_year=26,fst_pay_day+(pay_num-1)*per_y,IF(per_year=52,fst_pay_day+(pay_num-1)*per_y,DATE(YEAR(fst_pay_day),MONTH(fst_pay_day)+(A241-1)*IF(per_year&gt;=26,0,per_y),IF(per_year=24,IF((MOD(pay_num-1,2))=1,DAY(fst_pay_day)+14,DAY(fst_pay_day)),DAY(fst_pay_day))))))</f>
        <v>48409</v>
      </c>
      <c r="C241" s="46">
        <f t="shared" si="21"/>
        <v>600.48</v>
      </c>
      <c r="D241" s="46">
        <f t="shared" si="22"/>
        <v>274.39</v>
      </c>
      <c r="E241" s="47">
        <f t="shared" si="23"/>
        <v>326.09000000000003</v>
      </c>
      <c r="F241" s="46">
        <f t="shared" si="24"/>
        <v>0</v>
      </c>
      <c r="G241" s="46">
        <f t="shared" si="25"/>
        <v>55313.66000000068</v>
      </c>
      <c r="H241" s="46">
        <f t="shared" si="26"/>
        <v>55313.66000000068</v>
      </c>
    </row>
    <row r="242" spans="1:8" s="10" customFormat="1" ht="15" customHeight="1" x14ac:dyDescent="0.2">
      <c r="A242" s="10">
        <f t="shared" si="27"/>
        <v>236</v>
      </c>
      <c r="B242" s="11">
        <f>IF(A242="","",IF(per_year=26,fst_pay_day+(pay_num-1)*per_y,IF(per_year=52,fst_pay_day+(pay_num-1)*per_y,DATE(YEAR(fst_pay_day),MONTH(fst_pay_day)+(A242-1)*IF(per_year&gt;=26,0,per_y),IF(per_year=24,IF((MOD(pay_num-1,2))=1,DAY(fst_pay_day)+14,DAY(fst_pay_day)),DAY(fst_pay_day))))))</f>
        <v>48440</v>
      </c>
      <c r="C242" s="46">
        <f t="shared" si="21"/>
        <v>600.48</v>
      </c>
      <c r="D242" s="46">
        <f t="shared" si="22"/>
        <v>281.87</v>
      </c>
      <c r="E242" s="47">
        <f t="shared" si="23"/>
        <v>318.61</v>
      </c>
      <c r="F242" s="46">
        <f t="shared" si="24"/>
        <v>0</v>
      </c>
      <c r="G242" s="46">
        <f t="shared" si="25"/>
        <v>54995.05000000068</v>
      </c>
      <c r="H242" s="46">
        <f t="shared" si="26"/>
        <v>54995.05000000068</v>
      </c>
    </row>
    <row r="243" spans="1:8" s="10" customFormat="1" ht="15" customHeight="1" x14ac:dyDescent="0.2">
      <c r="A243" s="10">
        <f t="shared" si="27"/>
        <v>237</v>
      </c>
      <c r="B243" s="11">
        <f>IF(A243="","",IF(per_year=26,fst_pay_day+(pay_num-1)*per_y,IF(per_year=52,fst_pay_day+(pay_num-1)*per_y,DATE(YEAR(fst_pay_day),MONTH(fst_pay_day)+(A243-1)*IF(per_year&gt;=26,0,per_y),IF(per_year=24,IF((MOD(pay_num-1,2))=1,DAY(fst_pay_day)+14,DAY(fst_pay_day)),DAY(fst_pay_day))))))</f>
        <v>48471</v>
      </c>
      <c r="C243" s="46">
        <f t="shared" si="21"/>
        <v>600.48</v>
      </c>
      <c r="D243" s="46">
        <f t="shared" si="22"/>
        <v>280.25</v>
      </c>
      <c r="E243" s="47">
        <f t="shared" si="23"/>
        <v>320.23</v>
      </c>
      <c r="F243" s="46">
        <f t="shared" si="24"/>
        <v>0</v>
      </c>
      <c r="G243" s="46">
        <f t="shared" si="25"/>
        <v>54674.820000000676</v>
      </c>
      <c r="H243" s="46">
        <f t="shared" si="26"/>
        <v>54674.820000000676</v>
      </c>
    </row>
    <row r="244" spans="1:8" s="10" customFormat="1" ht="15" customHeight="1" x14ac:dyDescent="0.2">
      <c r="A244" s="10">
        <f t="shared" si="27"/>
        <v>238</v>
      </c>
      <c r="B244" s="11">
        <f>IF(A244="","",IF(per_year=26,fst_pay_day+(pay_num-1)*per_y,IF(per_year=52,fst_pay_day+(pay_num-1)*per_y,DATE(YEAR(fst_pay_day),MONTH(fst_pay_day)+(A244-1)*IF(per_year&gt;=26,0,per_y),IF(per_year=24,IF((MOD(pay_num-1,2))=1,DAY(fst_pay_day)+14,DAY(fst_pay_day)),DAY(fst_pay_day))))))</f>
        <v>48501</v>
      </c>
      <c r="C244" s="46">
        <f t="shared" si="21"/>
        <v>600.48</v>
      </c>
      <c r="D244" s="46">
        <f t="shared" si="22"/>
        <v>269.63</v>
      </c>
      <c r="E244" s="47">
        <f t="shared" si="23"/>
        <v>330.85</v>
      </c>
      <c r="F244" s="46">
        <f t="shared" si="24"/>
        <v>0</v>
      </c>
      <c r="G244" s="46">
        <f t="shared" si="25"/>
        <v>54343.970000000671</v>
      </c>
      <c r="H244" s="46">
        <f t="shared" si="26"/>
        <v>54343.970000000671</v>
      </c>
    </row>
    <row r="245" spans="1:8" s="10" customFormat="1" ht="15" customHeight="1" x14ac:dyDescent="0.2">
      <c r="A245" s="10">
        <f t="shared" si="27"/>
        <v>239</v>
      </c>
      <c r="B245" s="11">
        <f>IF(A245="","",IF(per_year=26,fst_pay_day+(pay_num-1)*per_y,IF(per_year=52,fst_pay_day+(pay_num-1)*per_y,DATE(YEAR(fst_pay_day),MONTH(fst_pay_day)+(A245-1)*IF(per_year&gt;=26,0,per_y),IF(per_year=24,IF((MOD(pay_num-1,2))=1,DAY(fst_pay_day)+14,DAY(fst_pay_day)),DAY(fst_pay_day))))))</f>
        <v>48532</v>
      </c>
      <c r="C245" s="46">
        <f t="shared" si="21"/>
        <v>600.48</v>
      </c>
      <c r="D245" s="46">
        <f t="shared" si="22"/>
        <v>276.93</v>
      </c>
      <c r="E245" s="47">
        <f t="shared" si="23"/>
        <v>323.55</v>
      </c>
      <c r="F245" s="46">
        <f t="shared" si="24"/>
        <v>0</v>
      </c>
      <c r="G245" s="46">
        <f t="shared" si="25"/>
        <v>54020.420000000668</v>
      </c>
      <c r="H245" s="46">
        <f t="shared" si="26"/>
        <v>54020.420000000668</v>
      </c>
    </row>
    <row r="246" spans="1:8" s="10" customFormat="1" ht="15" customHeight="1" x14ac:dyDescent="0.2">
      <c r="A246" s="10">
        <f t="shared" si="27"/>
        <v>240</v>
      </c>
      <c r="B246" s="11">
        <f>IF(A246="","",IF(per_year=26,fst_pay_day+(pay_num-1)*per_y,IF(per_year=52,fst_pay_day+(pay_num-1)*per_y,DATE(YEAR(fst_pay_day),MONTH(fst_pay_day)+(A246-1)*IF(per_year&gt;=26,0,per_y),IF(per_year=24,IF((MOD(pay_num-1,2))=1,DAY(fst_pay_day)+14,DAY(fst_pay_day)),DAY(fst_pay_day))))))</f>
        <v>48562</v>
      </c>
      <c r="C246" s="46">
        <f t="shared" si="21"/>
        <v>600.48</v>
      </c>
      <c r="D246" s="46">
        <f t="shared" si="22"/>
        <v>266.39999999999998</v>
      </c>
      <c r="E246" s="47">
        <f t="shared" si="23"/>
        <v>334.08000000000004</v>
      </c>
      <c r="F246" s="46">
        <f t="shared" si="24"/>
        <v>0</v>
      </c>
      <c r="G246" s="46">
        <f t="shared" si="25"/>
        <v>53686.340000000666</v>
      </c>
      <c r="H246" s="46">
        <f t="shared" si="26"/>
        <v>53686.340000000666</v>
      </c>
    </row>
    <row r="247" spans="1:8" s="10" customFormat="1" ht="15" customHeight="1" x14ac:dyDescent="0.2">
      <c r="A247" s="10">
        <f t="shared" si="27"/>
        <v>241</v>
      </c>
      <c r="B247" s="11">
        <f>IF(A247="","",IF(per_year=26,fst_pay_day+(pay_num-1)*per_y,IF(per_year=52,fst_pay_day+(pay_num-1)*per_y,DATE(YEAR(fst_pay_day),MONTH(fst_pay_day)+(A247-1)*IF(per_year&gt;=26,0,per_y),IF(per_year=24,IF((MOD(pay_num-1,2))=1,DAY(fst_pay_day)+14,DAY(fst_pay_day)),DAY(fst_pay_day))))))</f>
        <v>48593</v>
      </c>
      <c r="C247" s="46">
        <f t="shared" si="21"/>
        <v>600.48</v>
      </c>
      <c r="D247" s="46">
        <f t="shared" si="22"/>
        <v>273.58</v>
      </c>
      <c r="E247" s="47">
        <f t="shared" si="23"/>
        <v>326.90000000000003</v>
      </c>
      <c r="F247" s="46">
        <f t="shared" si="24"/>
        <v>0</v>
      </c>
      <c r="G247" s="46">
        <f t="shared" si="25"/>
        <v>53359.440000000664</v>
      </c>
      <c r="H247" s="46">
        <f t="shared" si="26"/>
        <v>53359.440000000664</v>
      </c>
    </row>
    <row r="248" spans="1:8" s="10" customFormat="1" ht="15" customHeight="1" x14ac:dyDescent="0.2">
      <c r="A248" s="10">
        <f t="shared" si="27"/>
        <v>242</v>
      </c>
      <c r="B248" s="11">
        <f>IF(A248="","",IF(per_year=26,fst_pay_day+(pay_num-1)*per_y,IF(per_year=52,fst_pay_day+(pay_num-1)*per_y,DATE(YEAR(fst_pay_day),MONTH(fst_pay_day)+(A248-1)*IF(per_year&gt;=26,0,per_y),IF(per_year=24,IF((MOD(pay_num-1,2))=1,DAY(fst_pay_day)+14,DAY(fst_pay_day)),DAY(fst_pay_day))))))</f>
        <v>48624</v>
      </c>
      <c r="C248" s="46">
        <f t="shared" si="21"/>
        <v>600.48</v>
      </c>
      <c r="D248" s="46">
        <f t="shared" si="22"/>
        <v>271.91000000000003</v>
      </c>
      <c r="E248" s="47">
        <f t="shared" si="23"/>
        <v>328.57</v>
      </c>
      <c r="F248" s="46">
        <f t="shared" si="24"/>
        <v>0</v>
      </c>
      <c r="G248" s="46">
        <f t="shared" si="25"/>
        <v>53030.870000000665</v>
      </c>
      <c r="H248" s="46">
        <f t="shared" si="26"/>
        <v>53030.870000000665</v>
      </c>
    </row>
    <row r="249" spans="1:8" s="10" customFormat="1" ht="15" customHeight="1" x14ac:dyDescent="0.2">
      <c r="A249" s="10">
        <f t="shared" si="27"/>
        <v>243</v>
      </c>
      <c r="B249" s="11">
        <f>IF(A249="","",IF(per_year=26,fst_pay_day+(pay_num-1)*per_y,IF(per_year=52,fst_pay_day+(pay_num-1)*per_y,DATE(YEAR(fst_pay_day),MONTH(fst_pay_day)+(A249-1)*IF(per_year&gt;=26,0,per_y),IF(per_year=24,IF((MOD(pay_num-1,2))=1,DAY(fst_pay_day)+14,DAY(fst_pay_day)),DAY(fst_pay_day))))))</f>
        <v>48652</v>
      </c>
      <c r="C249" s="46">
        <f t="shared" si="21"/>
        <v>600.48</v>
      </c>
      <c r="D249" s="46">
        <f t="shared" si="22"/>
        <v>244.09</v>
      </c>
      <c r="E249" s="47">
        <f t="shared" si="23"/>
        <v>356.39</v>
      </c>
      <c r="F249" s="46">
        <f t="shared" si="24"/>
        <v>0</v>
      </c>
      <c r="G249" s="46">
        <f t="shared" si="25"/>
        <v>52674.480000000658</v>
      </c>
      <c r="H249" s="46">
        <f t="shared" si="26"/>
        <v>52674.480000000658</v>
      </c>
    </row>
    <row r="250" spans="1:8" s="10" customFormat="1" ht="15" customHeight="1" x14ac:dyDescent="0.2">
      <c r="A250" s="10">
        <f t="shared" si="27"/>
        <v>244</v>
      </c>
      <c r="B250" s="11">
        <f>IF(A250="","",IF(per_year=26,fst_pay_day+(pay_num-1)*per_y,IF(per_year=52,fst_pay_day+(pay_num-1)*per_y,DATE(YEAR(fst_pay_day),MONTH(fst_pay_day)+(A250-1)*IF(per_year&gt;=26,0,per_y),IF(per_year=24,IF((MOD(pay_num-1,2))=1,DAY(fst_pay_day)+14,DAY(fst_pay_day)),DAY(fst_pay_day))))))</f>
        <v>48683</v>
      </c>
      <c r="C250" s="46">
        <f t="shared" si="21"/>
        <v>600.48</v>
      </c>
      <c r="D250" s="46">
        <f t="shared" si="22"/>
        <v>268.42</v>
      </c>
      <c r="E250" s="47">
        <f t="shared" si="23"/>
        <v>332.06</v>
      </c>
      <c r="F250" s="46">
        <f t="shared" si="24"/>
        <v>0</v>
      </c>
      <c r="G250" s="46">
        <f t="shared" si="25"/>
        <v>52342.420000000653</v>
      </c>
      <c r="H250" s="46">
        <f t="shared" si="26"/>
        <v>52342.420000000653</v>
      </c>
    </row>
    <row r="251" spans="1:8" s="10" customFormat="1" ht="15" customHeight="1" x14ac:dyDescent="0.2">
      <c r="A251" s="10">
        <f t="shared" si="27"/>
        <v>245</v>
      </c>
      <c r="B251" s="11">
        <f>IF(A251="","",IF(per_year=26,fst_pay_day+(pay_num-1)*per_y,IF(per_year=52,fst_pay_day+(pay_num-1)*per_y,DATE(YEAR(fst_pay_day),MONTH(fst_pay_day)+(A251-1)*IF(per_year&gt;=26,0,per_y),IF(per_year=24,IF((MOD(pay_num-1,2))=1,DAY(fst_pay_day)+14,DAY(fst_pay_day)),DAY(fst_pay_day))))))</f>
        <v>48713</v>
      </c>
      <c r="C251" s="46">
        <f t="shared" si="21"/>
        <v>600.48</v>
      </c>
      <c r="D251" s="46">
        <f t="shared" si="22"/>
        <v>258.13</v>
      </c>
      <c r="E251" s="47">
        <f t="shared" si="23"/>
        <v>342.35</v>
      </c>
      <c r="F251" s="46">
        <f t="shared" si="24"/>
        <v>0</v>
      </c>
      <c r="G251" s="46">
        <f t="shared" si="25"/>
        <v>52000.070000000647</v>
      </c>
      <c r="H251" s="46">
        <f t="shared" si="26"/>
        <v>52000.070000000647</v>
      </c>
    </row>
    <row r="252" spans="1:8" s="10" customFormat="1" ht="15" customHeight="1" x14ac:dyDescent="0.2">
      <c r="A252" s="10">
        <f t="shared" si="27"/>
        <v>246</v>
      </c>
      <c r="B252" s="11">
        <f>IF(A252="","",IF(per_year=26,fst_pay_day+(pay_num-1)*per_y,IF(per_year=52,fst_pay_day+(pay_num-1)*per_y,DATE(YEAR(fst_pay_day),MONTH(fst_pay_day)+(A252-1)*IF(per_year&gt;=26,0,per_y),IF(per_year=24,IF((MOD(pay_num-1,2))=1,DAY(fst_pay_day)+14,DAY(fst_pay_day)),DAY(fst_pay_day))))))</f>
        <v>48744</v>
      </c>
      <c r="C252" s="46">
        <f t="shared" si="21"/>
        <v>600.48</v>
      </c>
      <c r="D252" s="46">
        <f t="shared" si="22"/>
        <v>264.99</v>
      </c>
      <c r="E252" s="47">
        <f t="shared" si="23"/>
        <v>335.49</v>
      </c>
      <c r="F252" s="46">
        <f t="shared" si="24"/>
        <v>0</v>
      </c>
      <c r="G252" s="46">
        <f t="shared" si="25"/>
        <v>51664.580000000642</v>
      </c>
      <c r="H252" s="46">
        <f t="shared" si="26"/>
        <v>51664.580000000642</v>
      </c>
    </row>
    <row r="253" spans="1:8" s="10" customFormat="1" ht="15" customHeight="1" x14ac:dyDescent="0.2">
      <c r="A253" s="10">
        <f t="shared" si="27"/>
        <v>247</v>
      </c>
      <c r="B253" s="11">
        <f>IF(A253="","",IF(per_year=26,fst_pay_day+(pay_num-1)*per_y,IF(per_year=52,fst_pay_day+(pay_num-1)*per_y,DATE(YEAR(fst_pay_day),MONTH(fst_pay_day)+(A253-1)*IF(per_year&gt;=26,0,per_y),IF(per_year=24,IF((MOD(pay_num-1,2))=1,DAY(fst_pay_day)+14,DAY(fst_pay_day)),DAY(fst_pay_day))))))</f>
        <v>48774</v>
      </c>
      <c r="C253" s="46">
        <f t="shared" si="21"/>
        <v>600.48</v>
      </c>
      <c r="D253" s="46">
        <f t="shared" si="22"/>
        <v>254.78</v>
      </c>
      <c r="E253" s="47">
        <f t="shared" si="23"/>
        <v>345.70000000000005</v>
      </c>
      <c r="F253" s="46">
        <f t="shared" si="24"/>
        <v>0</v>
      </c>
      <c r="G253" s="46">
        <f t="shared" si="25"/>
        <v>51318.880000000638</v>
      </c>
      <c r="H253" s="46">
        <f t="shared" si="26"/>
        <v>51318.880000000638</v>
      </c>
    </row>
    <row r="254" spans="1:8" s="10" customFormat="1" ht="15" customHeight="1" x14ac:dyDescent="0.2">
      <c r="A254" s="10">
        <f t="shared" si="27"/>
        <v>248</v>
      </c>
      <c r="B254" s="11">
        <f>IF(A254="","",IF(per_year=26,fst_pay_day+(pay_num-1)*per_y,IF(per_year=52,fst_pay_day+(pay_num-1)*per_y,DATE(YEAR(fst_pay_day),MONTH(fst_pay_day)+(A254-1)*IF(per_year&gt;=26,0,per_y),IF(per_year=24,IF((MOD(pay_num-1,2))=1,DAY(fst_pay_day)+14,DAY(fst_pay_day)),DAY(fst_pay_day))))))</f>
        <v>48805</v>
      </c>
      <c r="C254" s="46">
        <f t="shared" si="21"/>
        <v>600.48</v>
      </c>
      <c r="D254" s="46">
        <f t="shared" si="22"/>
        <v>261.52</v>
      </c>
      <c r="E254" s="47">
        <f t="shared" si="23"/>
        <v>338.96000000000004</v>
      </c>
      <c r="F254" s="46">
        <f t="shared" si="24"/>
        <v>0</v>
      </c>
      <c r="G254" s="46">
        <f t="shared" si="25"/>
        <v>50979.920000000631</v>
      </c>
      <c r="H254" s="46">
        <f t="shared" si="26"/>
        <v>50979.920000000631</v>
      </c>
    </row>
    <row r="255" spans="1:8" s="10" customFormat="1" ht="15" customHeight="1" x14ac:dyDescent="0.2">
      <c r="A255" s="10">
        <f t="shared" si="27"/>
        <v>249</v>
      </c>
      <c r="B255" s="11">
        <f>IF(A255="","",IF(per_year=26,fst_pay_day+(pay_num-1)*per_y,IF(per_year=52,fst_pay_day+(pay_num-1)*per_y,DATE(YEAR(fst_pay_day),MONTH(fst_pay_day)+(A255-1)*IF(per_year&gt;=26,0,per_y),IF(per_year=24,IF((MOD(pay_num-1,2))=1,DAY(fst_pay_day)+14,DAY(fst_pay_day)),DAY(fst_pay_day))))))</f>
        <v>48836</v>
      </c>
      <c r="C255" s="46">
        <f t="shared" si="21"/>
        <v>600.48</v>
      </c>
      <c r="D255" s="46">
        <f t="shared" si="22"/>
        <v>259.79000000000002</v>
      </c>
      <c r="E255" s="47">
        <f t="shared" si="23"/>
        <v>340.69</v>
      </c>
      <c r="F255" s="46">
        <f t="shared" si="24"/>
        <v>0</v>
      </c>
      <c r="G255" s="46">
        <f t="shared" si="25"/>
        <v>50639.230000000629</v>
      </c>
      <c r="H255" s="46">
        <f t="shared" si="26"/>
        <v>50639.230000000629</v>
      </c>
    </row>
    <row r="256" spans="1:8" s="10" customFormat="1" ht="15" customHeight="1" x14ac:dyDescent="0.2">
      <c r="A256" s="10">
        <f t="shared" si="27"/>
        <v>250</v>
      </c>
      <c r="B256" s="11">
        <f>IF(A256="","",IF(per_year=26,fst_pay_day+(pay_num-1)*per_y,IF(per_year=52,fst_pay_day+(pay_num-1)*per_y,DATE(YEAR(fst_pay_day),MONTH(fst_pay_day)+(A256-1)*IF(per_year&gt;=26,0,per_y),IF(per_year=24,IF((MOD(pay_num-1,2))=1,DAY(fst_pay_day)+14,DAY(fst_pay_day)),DAY(fst_pay_day))))))</f>
        <v>48866</v>
      </c>
      <c r="C256" s="46">
        <f t="shared" si="21"/>
        <v>600.48</v>
      </c>
      <c r="D256" s="46">
        <f t="shared" si="22"/>
        <v>249.73</v>
      </c>
      <c r="E256" s="47">
        <f t="shared" si="23"/>
        <v>350.75</v>
      </c>
      <c r="F256" s="46">
        <f t="shared" si="24"/>
        <v>0</v>
      </c>
      <c r="G256" s="46">
        <f t="shared" si="25"/>
        <v>50288.480000000629</v>
      </c>
      <c r="H256" s="46">
        <f t="shared" si="26"/>
        <v>50288.480000000629</v>
      </c>
    </row>
    <row r="257" spans="1:8" s="10" customFormat="1" ht="15" customHeight="1" x14ac:dyDescent="0.2">
      <c r="A257" s="10">
        <f t="shared" si="27"/>
        <v>251</v>
      </c>
      <c r="B257" s="11">
        <f>IF(A257="","",IF(per_year=26,fst_pay_day+(pay_num-1)*per_y,IF(per_year=52,fst_pay_day+(pay_num-1)*per_y,DATE(YEAR(fst_pay_day),MONTH(fst_pay_day)+(A257-1)*IF(per_year&gt;=26,0,per_y),IF(per_year=24,IF((MOD(pay_num-1,2))=1,DAY(fst_pay_day)+14,DAY(fst_pay_day)),DAY(fst_pay_day))))))</f>
        <v>48897</v>
      </c>
      <c r="C257" s="46">
        <f t="shared" si="21"/>
        <v>600.48</v>
      </c>
      <c r="D257" s="46">
        <f t="shared" si="22"/>
        <v>256.26</v>
      </c>
      <c r="E257" s="47">
        <f t="shared" si="23"/>
        <v>344.22</v>
      </c>
      <c r="F257" s="46">
        <f t="shared" si="24"/>
        <v>0</v>
      </c>
      <c r="G257" s="46">
        <f t="shared" si="25"/>
        <v>49944.260000000628</v>
      </c>
      <c r="H257" s="46">
        <f t="shared" si="26"/>
        <v>49944.260000000628</v>
      </c>
    </row>
    <row r="258" spans="1:8" s="10" customFormat="1" ht="15" customHeight="1" x14ac:dyDescent="0.2">
      <c r="A258" s="10">
        <f t="shared" si="27"/>
        <v>252</v>
      </c>
      <c r="B258" s="11">
        <f>IF(A258="","",IF(per_year=26,fst_pay_day+(pay_num-1)*per_y,IF(per_year=52,fst_pay_day+(pay_num-1)*per_y,DATE(YEAR(fst_pay_day),MONTH(fst_pay_day)+(A258-1)*IF(per_year&gt;=26,0,per_y),IF(per_year=24,IF((MOD(pay_num-1,2))=1,DAY(fst_pay_day)+14,DAY(fst_pay_day)),DAY(fst_pay_day))))))</f>
        <v>48927</v>
      </c>
      <c r="C258" s="46">
        <f t="shared" si="21"/>
        <v>600.48</v>
      </c>
      <c r="D258" s="46">
        <f t="shared" si="22"/>
        <v>246.3</v>
      </c>
      <c r="E258" s="47">
        <f t="shared" si="23"/>
        <v>354.18</v>
      </c>
      <c r="F258" s="46">
        <f t="shared" si="24"/>
        <v>0</v>
      </c>
      <c r="G258" s="46">
        <f t="shared" si="25"/>
        <v>49590.080000000627</v>
      </c>
      <c r="H258" s="46">
        <f t="shared" si="26"/>
        <v>49590.080000000627</v>
      </c>
    </row>
    <row r="259" spans="1:8" s="10" customFormat="1" ht="15" customHeight="1" x14ac:dyDescent="0.2">
      <c r="A259" s="10">
        <f t="shared" si="27"/>
        <v>253</v>
      </c>
      <c r="B259" s="11">
        <f>IF(A259="","",IF(per_year=26,fst_pay_day+(pay_num-1)*per_y,IF(per_year=52,fst_pay_day+(pay_num-1)*per_y,DATE(YEAR(fst_pay_day),MONTH(fst_pay_day)+(A259-1)*IF(per_year&gt;=26,0,per_y),IF(per_year=24,IF((MOD(pay_num-1,2))=1,DAY(fst_pay_day)+14,DAY(fst_pay_day)),DAY(fst_pay_day))))))</f>
        <v>48958</v>
      </c>
      <c r="C259" s="46">
        <f t="shared" si="21"/>
        <v>600.48</v>
      </c>
      <c r="D259" s="46">
        <f t="shared" si="22"/>
        <v>252.71</v>
      </c>
      <c r="E259" s="47">
        <f t="shared" si="23"/>
        <v>347.77</v>
      </c>
      <c r="F259" s="46">
        <f t="shared" si="24"/>
        <v>0</v>
      </c>
      <c r="G259" s="46">
        <f t="shared" si="25"/>
        <v>49242.310000000623</v>
      </c>
      <c r="H259" s="46">
        <f t="shared" si="26"/>
        <v>49242.310000000623</v>
      </c>
    </row>
    <row r="260" spans="1:8" s="10" customFormat="1" ht="15" customHeight="1" x14ac:dyDescent="0.2">
      <c r="A260" s="10">
        <f t="shared" si="27"/>
        <v>254</v>
      </c>
      <c r="B260" s="11">
        <f>IF(A260="","",IF(per_year=26,fst_pay_day+(pay_num-1)*per_y,IF(per_year=52,fst_pay_day+(pay_num-1)*per_y,DATE(YEAR(fst_pay_day),MONTH(fst_pay_day)+(A260-1)*IF(per_year&gt;=26,0,per_y),IF(per_year=24,IF((MOD(pay_num-1,2))=1,DAY(fst_pay_day)+14,DAY(fst_pay_day)),DAY(fst_pay_day))))))</f>
        <v>48989</v>
      </c>
      <c r="C260" s="46">
        <f t="shared" si="21"/>
        <v>600.48</v>
      </c>
      <c r="D260" s="46">
        <f t="shared" si="22"/>
        <v>250.93</v>
      </c>
      <c r="E260" s="47">
        <f t="shared" si="23"/>
        <v>349.55</v>
      </c>
      <c r="F260" s="46">
        <f t="shared" si="24"/>
        <v>0</v>
      </c>
      <c r="G260" s="46">
        <f t="shared" si="25"/>
        <v>48892.76000000062</v>
      </c>
      <c r="H260" s="46">
        <f t="shared" si="26"/>
        <v>48892.76000000062</v>
      </c>
    </row>
    <row r="261" spans="1:8" s="10" customFormat="1" ht="15" customHeight="1" x14ac:dyDescent="0.2">
      <c r="A261" s="10">
        <f t="shared" si="27"/>
        <v>255</v>
      </c>
      <c r="B261" s="11">
        <f>IF(A261="","",IF(per_year=26,fst_pay_day+(pay_num-1)*per_y,IF(per_year=52,fst_pay_day+(pay_num-1)*per_y,DATE(YEAR(fst_pay_day),MONTH(fst_pay_day)+(A261-1)*IF(per_year&gt;=26,0,per_y),IF(per_year=24,IF((MOD(pay_num-1,2))=1,DAY(fst_pay_day)+14,DAY(fst_pay_day)),DAY(fst_pay_day))))))</f>
        <v>49017</v>
      </c>
      <c r="C261" s="46">
        <f t="shared" si="21"/>
        <v>600.48</v>
      </c>
      <c r="D261" s="46">
        <f t="shared" si="22"/>
        <v>225.04</v>
      </c>
      <c r="E261" s="47">
        <f t="shared" si="23"/>
        <v>375.44000000000005</v>
      </c>
      <c r="F261" s="46">
        <f t="shared" si="24"/>
        <v>0</v>
      </c>
      <c r="G261" s="46">
        <f t="shared" si="25"/>
        <v>48517.320000000618</v>
      </c>
      <c r="H261" s="46">
        <f t="shared" si="26"/>
        <v>48517.320000000618</v>
      </c>
    </row>
    <row r="262" spans="1:8" s="10" customFormat="1" ht="15" customHeight="1" x14ac:dyDescent="0.2">
      <c r="A262" s="10">
        <f t="shared" si="27"/>
        <v>256</v>
      </c>
      <c r="B262" s="11">
        <f>IF(A262="","",IF(per_year=26,fst_pay_day+(pay_num-1)*per_y,IF(per_year=52,fst_pay_day+(pay_num-1)*per_y,DATE(YEAR(fst_pay_day),MONTH(fst_pay_day)+(A262-1)*IF(per_year&gt;=26,0,per_y),IF(per_year=24,IF((MOD(pay_num-1,2))=1,DAY(fst_pay_day)+14,DAY(fst_pay_day)),DAY(fst_pay_day))))))</f>
        <v>49048</v>
      </c>
      <c r="C262" s="46">
        <f t="shared" si="21"/>
        <v>600.48</v>
      </c>
      <c r="D262" s="46">
        <f t="shared" si="22"/>
        <v>247.24</v>
      </c>
      <c r="E262" s="47">
        <f t="shared" si="23"/>
        <v>353.24</v>
      </c>
      <c r="F262" s="46">
        <f t="shared" si="24"/>
        <v>0</v>
      </c>
      <c r="G262" s="46">
        <f t="shared" si="25"/>
        <v>48164.080000000613</v>
      </c>
      <c r="H262" s="46">
        <f t="shared" si="26"/>
        <v>48164.080000000613</v>
      </c>
    </row>
    <row r="263" spans="1:8" s="10" customFormat="1" ht="15" customHeight="1" x14ac:dyDescent="0.2">
      <c r="A263" s="10">
        <f t="shared" si="27"/>
        <v>257</v>
      </c>
      <c r="B263" s="11">
        <f>IF(A263="","",IF(per_year=26,fst_pay_day+(pay_num-1)*per_y,IF(per_year=52,fst_pay_day+(pay_num-1)*per_y,DATE(YEAR(fst_pay_day),MONTH(fst_pay_day)+(A263-1)*IF(per_year&gt;=26,0,per_y),IF(per_year=24,IF((MOD(pay_num-1,2))=1,DAY(fst_pay_day)+14,DAY(fst_pay_day)),DAY(fst_pay_day))))))</f>
        <v>49078</v>
      </c>
      <c r="C263" s="46">
        <f t="shared" ref="C263:C326" si="28">IF(A263="","",IF(A263=baloon,H262+D263,IF(IF(dif_payment&gt;0,dif_payment,IF(OR(add_pay=FALSE,add_pay_freq="",add_pay_freq=0),emp,IF(MOD(A263,add_pay_freq)=0,emp+add_pay_am,emp)))&gt;H262+D263,H262+D263,IF(dif_payment&gt;0,dif_payment,IF(OR(add_pay=FALSE,add_pay_freq="",add_pay_freq=0),emp,IF(MOD(A263,add_pay_freq)=0,emp+add_pay_am,emp))))))</f>
        <v>600.48</v>
      </c>
      <c r="D263" s="46">
        <f t="shared" ref="D263:D326" si="29">IF(A263="","",IF(rounding,ROUND((B263-B262)*(G262*rate),2),(B263-B262)*(G262*rate)))</f>
        <v>237.52</v>
      </c>
      <c r="E263" s="47">
        <f t="shared" ref="E263:E326" si="30">IF(A263="","",IF((payment-interest)&lt;0,0,payment-interest))</f>
        <v>362.96000000000004</v>
      </c>
      <c r="F263" s="46">
        <f t="shared" ref="F263:F326" si="31">IF(A263="","",IF(payment&gt;interest_balance,0,interest_balance-payment))</f>
        <v>0</v>
      </c>
      <c r="G263" s="46">
        <f t="shared" ref="G263:G326" si="32">IF(A263="","",IF(payment&gt;interest_balance,G262+interest_balance-payment,G262))</f>
        <v>47801.120000000607</v>
      </c>
      <c r="H263" s="46">
        <f t="shared" ref="H263:H326" si="33">IF(A263="","",G263+F263)</f>
        <v>47801.120000000607</v>
      </c>
    </row>
    <row r="264" spans="1:8" s="10" customFormat="1" ht="15" customHeight="1" x14ac:dyDescent="0.2">
      <c r="A264" s="10">
        <f t="shared" ref="A264:A327" si="34">IF(OR(H263&lt;=0.004,H263=""),"",A263+1)</f>
        <v>258</v>
      </c>
      <c r="B264" s="11">
        <f>IF(A264="","",IF(per_year=26,fst_pay_day+(pay_num-1)*per_y,IF(per_year=52,fst_pay_day+(pay_num-1)*per_y,DATE(YEAR(fst_pay_day),MONTH(fst_pay_day)+(A264-1)*IF(per_year&gt;=26,0,per_y),IF(per_year=24,IF((MOD(pay_num-1,2))=1,DAY(fst_pay_day)+14,DAY(fst_pay_day)),DAY(fst_pay_day))))))</f>
        <v>49109</v>
      </c>
      <c r="C264" s="46">
        <f t="shared" si="28"/>
        <v>600.48</v>
      </c>
      <c r="D264" s="46">
        <f t="shared" si="29"/>
        <v>243.59</v>
      </c>
      <c r="E264" s="47">
        <f t="shared" si="30"/>
        <v>356.89</v>
      </c>
      <c r="F264" s="46">
        <f t="shared" si="31"/>
        <v>0</v>
      </c>
      <c r="G264" s="46">
        <f t="shared" si="32"/>
        <v>47444.2300000006</v>
      </c>
      <c r="H264" s="46">
        <f t="shared" si="33"/>
        <v>47444.2300000006</v>
      </c>
    </row>
    <row r="265" spans="1:8" s="10" customFormat="1" ht="15" customHeight="1" x14ac:dyDescent="0.2">
      <c r="A265" s="10">
        <f t="shared" si="34"/>
        <v>259</v>
      </c>
      <c r="B265" s="11">
        <f>IF(A265="","",IF(per_year=26,fst_pay_day+(pay_num-1)*per_y,IF(per_year=52,fst_pay_day+(pay_num-1)*per_y,DATE(YEAR(fst_pay_day),MONTH(fst_pay_day)+(A265-1)*IF(per_year&gt;=26,0,per_y),IF(per_year=24,IF((MOD(pay_num-1,2))=1,DAY(fst_pay_day)+14,DAY(fst_pay_day)),DAY(fst_pay_day))))))</f>
        <v>49139</v>
      </c>
      <c r="C265" s="46">
        <f t="shared" si="28"/>
        <v>600.48</v>
      </c>
      <c r="D265" s="46">
        <f t="shared" si="29"/>
        <v>233.97</v>
      </c>
      <c r="E265" s="47">
        <f t="shared" si="30"/>
        <v>366.51</v>
      </c>
      <c r="F265" s="46">
        <f t="shared" si="31"/>
        <v>0</v>
      </c>
      <c r="G265" s="46">
        <f t="shared" si="32"/>
        <v>47077.720000000598</v>
      </c>
      <c r="H265" s="46">
        <f t="shared" si="33"/>
        <v>47077.720000000598</v>
      </c>
    </row>
    <row r="266" spans="1:8" s="10" customFormat="1" ht="15" customHeight="1" x14ac:dyDescent="0.2">
      <c r="A266" s="10">
        <f t="shared" si="34"/>
        <v>260</v>
      </c>
      <c r="B266" s="11">
        <f>IF(A266="","",IF(per_year=26,fst_pay_day+(pay_num-1)*per_y,IF(per_year=52,fst_pay_day+(pay_num-1)*per_y,DATE(YEAR(fst_pay_day),MONTH(fst_pay_day)+(A266-1)*IF(per_year&gt;=26,0,per_y),IF(per_year=24,IF((MOD(pay_num-1,2))=1,DAY(fst_pay_day)+14,DAY(fst_pay_day)),DAY(fst_pay_day))))))</f>
        <v>49170</v>
      </c>
      <c r="C266" s="46">
        <f t="shared" si="28"/>
        <v>600.48</v>
      </c>
      <c r="D266" s="46">
        <f t="shared" si="29"/>
        <v>239.9</v>
      </c>
      <c r="E266" s="47">
        <f t="shared" si="30"/>
        <v>360.58000000000004</v>
      </c>
      <c r="F266" s="46">
        <f t="shared" si="31"/>
        <v>0</v>
      </c>
      <c r="G266" s="46">
        <f t="shared" si="32"/>
        <v>46717.140000000596</v>
      </c>
      <c r="H266" s="46">
        <f t="shared" si="33"/>
        <v>46717.140000000596</v>
      </c>
    </row>
    <row r="267" spans="1:8" s="10" customFormat="1" ht="15" customHeight="1" x14ac:dyDescent="0.2">
      <c r="A267" s="10">
        <f t="shared" si="34"/>
        <v>261</v>
      </c>
      <c r="B267" s="11">
        <f>IF(A267="","",IF(per_year=26,fst_pay_day+(pay_num-1)*per_y,IF(per_year=52,fst_pay_day+(pay_num-1)*per_y,DATE(YEAR(fst_pay_day),MONTH(fst_pay_day)+(A267-1)*IF(per_year&gt;=26,0,per_y),IF(per_year=24,IF((MOD(pay_num-1,2))=1,DAY(fst_pay_day)+14,DAY(fst_pay_day)),DAY(fst_pay_day))))))</f>
        <v>49201</v>
      </c>
      <c r="C267" s="46">
        <f t="shared" si="28"/>
        <v>600.48</v>
      </c>
      <c r="D267" s="46">
        <f t="shared" si="29"/>
        <v>238.07</v>
      </c>
      <c r="E267" s="47">
        <f t="shared" si="30"/>
        <v>362.41</v>
      </c>
      <c r="F267" s="46">
        <f t="shared" si="31"/>
        <v>0</v>
      </c>
      <c r="G267" s="46">
        <f t="shared" si="32"/>
        <v>46354.730000000593</v>
      </c>
      <c r="H267" s="46">
        <f t="shared" si="33"/>
        <v>46354.730000000593</v>
      </c>
    </row>
    <row r="268" spans="1:8" s="10" customFormat="1" ht="15" customHeight="1" x14ac:dyDescent="0.2">
      <c r="A268" s="10">
        <f t="shared" si="34"/>
        <v>262</v>
      </c>
      <c r="B268" s="11">
        <f>IF(A268="","",IF(per_year=26,fst_pay_day+(pay_num-1)*per_y,IF(per_year=52,fst_pay_day+(pay_num-1)*per_y,DATE(YEAR(fst_pay_day),MONTH(fst_pay_day)+(A268-1)*IF(per_year&gt;=26,0,per_y),IF(per_year=24,IF((MOD(pay_num-1,2))=1,DAY(fst_pay_day)+14,DAY(fst_pay_day)),DAY(fst_pay_day))))))</f>
        <v>49231</v>
      </c>
      <c r="C268" s="46">
        <f t="shared" si="28"/>
        <v>600.48</v>
      </c>
      <c r="D268" s="46">
        <f t="shared" si="29"/>
        <v>228.6</v>
      </c>
      <c r="E268" s="47">
        <f t="shared" si="30"/>
        <v>371.88</v>
      </c>
      <c r="F268" s="46">
        <f t="shared" si="31"/>
        <v>0</v>
      </c>
      <c r="G268" s="46">
        <f t="shared" si="32"/>
        <v>45982.850000000588</v>
      </c>
      <c r="H268" s="46">
        <f t="shared" si="33"/>
        <v>45982.850000000588</v>
      </c>
    </row>
    <row r="269" spans="1:8" s="10" customFormat="1" ht="15" customHeight="1" x14ac:dyDescent="0.2">
      <c r="A269" s="10">
        <f t="shared" si="34"/>
        <v>263</v>
      </c>
      <c r="B269" s="11">
        <f>IF(A269="","",IF(per_year=26,fst_pay_day+(pay_num-1)*per_y,IF(per_year=52,fst_pay_day+(pay_num-1)*per_y,DATE(YEAR(fst_pay_day),MONTH(fst_pay_day)+(A269-1)*IF(per_year&gt;=26,0,per_y),IF(per_year=24,IF((MOD(pay_num-1,2))=1,DAY(fst_pay_day)+14,DAY(fst_pay_day)),DAY(fst_pay_day))))))</f>
        <v>49262</v>
      </c>
      <c r="C269" s="46">
        <f t="shared" si="28"/>
        <v>600.48</v>
      </c>
      <c r="D269" s="46">
        <f t="shared" si="29"/>
        <v>234.32</v>
      </c>
      <c r="E269" s="47">
        <f t="shared" si="30"/>
        <v>366.16</v>
      </c>
      <c r="F269" s="46">
        <f t="shared" si="31"/>
        <v>0</v>
      </c>
      <c r="G269" s="46">
        <f t="shared" si="32"/>
        <v>45616.690000000584</v>
      </c>
      <c r="H269" s="46">
        <f t="shared" si="33"/>
        <v>45616.690000000584</v>
      </c>
    </row>
    <row r="270" spans="1:8" s="10" customFormat="1" ht="15" customHeight="1" x14ac:dyDescent="0.2">
      <c r="A270" s="10">
        <f t="shared" si="34"/>
        <v>264</v>
      </c>
      <c r="B270" s="11">
        <f>IF(A270="","",IF(per_year=26,fst_pay_day+(pay_num-1)*per_y,IF(per_year=52,fst_pay_day+(pay_num-1)*per_y,DATE(YEAR(fst_pay_day),MONTH(fst_pay_day)+(A270-1)*IF(per_year&gt;=26,0,per_y),IF(per_year=24,IF((MOD(pay_num-1,2))=1,DAY(fst_pay_day)+14,DAY(fst_pay_day)),DAY(fst_pay_day))))))</f>
        <v>49292</v>
      </c>
      <c r="C270" s="46">
        <f t="shared" si="28"/>
        <v>600.48</v>
      </c>
      <c r="D270" s="46">
        <f t="shared" si="29"/>
        <v>224.96</v>
      </c>
      <c r="E270" s="47">
        <f t="shared" si="30"/>
        <v>375.52</v>
      </c>
      <c r="F270" s="46">
        <f t="shared" si="31"/>
        <v>0</v>
      </c>
      <c r="G270" s="46">
        <f t="shared" si="32"/>
        <v>45241.17000000058</v>
      </c>
      <c r="H270" s="46">
        <f t="shared" si="33"/>
        <v>45241.17000000058</v>
      </c>
    </row>
    <row r="271" spans="1:8" s="10" customFormat="1" ht="15" customHeight="1" x14ac:dyDescent="0.2">
      <c r="A271" s="10">
        <f t="shared" si="34"/>
        <v>265</v>
      </c>
      <c r="B271" s="11">
        <f>IF(A271="","",IF(per_year=26,fst_pay_day+(pay_num-1)*per_y,IF(per_year=52,fst_pay_day+(pay_num-1)*per_y,DATE(YEAR(fst_pay_day),MONTH(fst_pay_day)+(A271-1)*IF(per_year&gt;=26,0,per_y),IF(per_year=24,IF((MOD(pay_num-1,2))=1,DAY(fst_pay_day)+14,DAY(fst_pay_day)),DAY(fst_pay_day))))))</f>
        <v>49323</v>
      </c>
      <c r="C271" s="46">
        <f t="shared" si="28"/>
        <v>600.48</v>
      </c>
      <c r="D271" s="46">
        <f t="shared" si="29"/>
        <v>230.54</v>
      </c>
      <c r="E271" s="47">
        <f t="shared" si="30"/>
        <v>369.94000000000005</v>
      </c>
      <c r="F271" s="46">
        <f t="shared" si="31"/>
        <v>0</v>
      </c>
      <c r="G271" s="46">
        <f t="shared" si="32"/>
        <v>44871.230000000578</v>
      </c>
      <c r="H271" s="46">
        <f t="shared" si="33"/>
        <v>44871.230000000578</v>
      </c>
    </row>
    <row r="272" spans="1:8" s="10" customFormat="1" ht="15" customHeight="1" x14ac:dyDescent="0.2">
      <c r="A272" s="10">
        <f t="shared" si="34"/>
        <v>266</v>
      </c>
      <c r="B272" s="11">
        <f>IF(A272="","",IF(per_year=26,fst_pay_day+(pay_num-1)*per_y,IF(per_year=52,fst_pay_day+(pay_num-1)*per_y,DATE(YEAR(fst_pay_day),MONTH(fst_pay_day)+(A272-1)*IF(per_year&gt;=26,0,per_y),IF(per_year=24,IF((MOD(pay_num-1,2))=1,DAY(fst_pay_day)+14,DAY(fst_pay_day)),DAY(fst_pay_day))))))</f>
        <v>49354</v>
      </c>
      <c r="C272" s="46">
        <f t="shared" si="28"/>
        <v>600.48</v>
      </c>
      <c r="D272" s="46">
        <f t="shared" si="29"/>
        <v>228.66</v>
      </c>
      <c r="E272" s="47">
        <f t="shared" si="30"/>
        <v>371.82000000000005</v>
      </c>
      <c r="F272" s="46">
        <f t="shared" si="31"/>
        <v>0</v>
      </c>
      <c r="G272" s="46">
        <f t="shared" si="32"/>
        <v>44499.410000000578</v>
      </c>
      <c r="H272" s="46">
        <f t="shared" si="33"/>
        <v>44499.410000000578</v>
      </c>
    </row>
    <row r="273" spans="1:8" s="10" customFormat="1" ht="15" customHeight="1" x14ac:dyDescent="0.2">
      <c r="A273" s="10">
        <f t="shared" si="34"/>
        <v>267</v>
      </c>
      <c r="B273" s="11">
        <f>IF(A273="","",IF(per_year=26,fst_pay_day+(pay_num-1)*per_y,IF(per_year=52,fst_pay_day+(pay_num-1)*per_y,DATE(YEAR(fst_pay_day),MONTH(fst_pay_day)+(A273-1)*IF(per_year&gt;=26,0,per_y),IF(per_year=24,IF((MOD(pay_num-1,2))=1,DAY(fst_pay_day)+14,DAY(fst_pay_day)),DAY(fst_pay_day))))))</f>
        <v>49382</v>
      </c>
      <c r="C273" s="46">
        <f t="shared" si="28"/>
        <v>600.48</v>
      </c>
      <c r="D273" s="46">
        <f t="shared" si="29"/>
        <v>204.82</v>
      </c>
      <c r="E273" s="47">
        <f t="shared" si="30"/>
        <v>395.66</v>
      </c>
      <c r="F273" s="46">
        <f t="shared" si="31"/>
        <v>0</v>
      </c>
      <c r="G273" s="46">
        <f t="shared" si="32"/>
        <v>44103.750000000575</v>
      </c>
      <c r="H273" s="46">
        <f t="shared" si="33"/>
        <v>44103.750000000575</v>
      </c>
    </row>
    <row r="274" spans="1:8" s="10" customFormat="1" ht="15" customHeight="1" x14ac:dyDescent="0.2">
      <c r="A274" s="10">
        <f t="shared" si="34"/>
        <v>268</v>
      </c>
      <c r="B274" s="11">
        <f>IF(A274="","",IF(per_year=26,fst_pay_day+(pay_num-1)*per_y,IF(per_year=52,fst_pay_day+(pay_num-1)*per_y,DATE(YEAR(fst_pay_day),MONTH(fst_pay_day)+(A274-1)*IF(per_year&gt;=26,0,per_y),IF(per_year=24,IF((MOD(pay_num-1,2))=1,DAY(fst_pay_day)+14,DAY(fst_pay_day)),DAY(fst_pay_day))))))</f>
        <v>49413</v>
      </c>
      <c r="C274" s="46">
        <f t="shared" si="28"/>
        <v>600.48</v>
      </c>
      <c r="D274" s="46">
        <f t="shared" si="29"/>
        <v>224.75</v>
      </c>
      <c r="E274" s="47">
        <f t="shared" si="30"/>
        <v>375.73</v>
      </c>
      <c r="F274" s="46">
        <f t="shared" si="31"/>
        <v>0</v>
      </c>
      <c r="G274" s="46">
        <f t="shared" si="32"/>
        <v>43728.020000000572</v>
      </c>
      <c r="H274" s="46">
        <f t="shared" si="33"/>
        <v>43728.020000000572</v>
      </c>
    </row>
    <row r="275" spans="1:8" s="10" customFormat="1" ht="15" customHeight="1" x14ac:dyDescent="0.2">
      <c r="A275" s="10">
        <f t="shared" si="34"/>
        <v>269</v>
      </c>
      <c r="B275" s="11">
        <f>IF(A275="","",IF(per_year=26,fst_pay_day+(pay_num-1)*per_y,IF(per_year=52,fst_pay_day+(pay_num-1)*per_y,DATE(YEAR(fst_pay_day),MONTH(fst_pay_day)+(A275-1)*IF(per_year&gt;=26,0,per_y),IF(per_year=24,IF((MOD(pay_num-1,2))=1,DAY(fst_pay_day)+14,DAY(fst_pay_day)),DAY(fst_pay_day))))))</f>
        <v>49443</v>
      </c>
      <c r="C275" s="46">
        <f t="shared" si="28"/>
        <v>600.48</v>
      </c>
      <c r="D275" s="46">
        <f t="shared" si="29"/>
        <v>215.65</v>
      </c>
      <c r="E275" s="47">
        <f t="shared" si="30"/>
        <v>384.83000000000004</v>
      </c>
      <c r="F275" s="46">
        <f t="shared" si="31"/>
        <v>0</v>
      </c>
      <c r="G275" s="46">
        <f t="shared" si="32"/>
        <v>43343.19000000057</v>
      </c>
      <c r="H275" s="46">
        <f t="shared" si="33"/>
        <v>43343.19000000057</v>
      </c>
    </row>
    <row r="276" spans="1:8" s="10" customFormat="1" ht="15" customHeight="1" x14ac:dyDescent="0.2">
      <c r="A276" s="10">
        <f t="shared" si="34"/>
        <v>270</v>
      </c>
      <c r="B276" s="11">
        <f>IF(A276="","",IF(per_year=26,fst_pay_day+(pay_num-1)*per_y,IF(per_year=52,fst_pay_day+(pay_num-1)*per_y,DATE(YEAR(fst_pay_day),MONTH(fst_pay_day)+(A276-1)*IF(per_year&gt;=26,0,per_y),IF(per_year=24,IF((MOD(pay_num-1,2))=1,DAY(fst_pay_day)+14,DAY(fst_pay_day)),DAY(fst_pay_day))))))</f>
        <v>49474</v>
      </c>
      <c r="C276" s="46">
        <f t="shared" si="28"/>
        <v>600.48</v>
      </c>
      <c r="D276" s="46">
        <f t="shared" si="29"/>
        <v>220.87</v>
      </c>
      <c r="E276" s="47">
        <f t="shared" si="30"/>
        <v>379.61</v>
      </c>
      <c r="F276" s="46">
        <f t="shared" si="31"/>
        <v>0</v>
      </c>
      <c r="G276" s="46">
        <f t="shared" si="32"/>
        <v>42963.580000000569</v>
      </c>
      <c r="H276" s="46">
        <f t="shared" si="33"/>
        <v>42963.580000000569</v>
      </c>
    </row>
    <row r="277" spans="1:8" s="10" customFormat="1" ht="15" customHeight="1" x14ac:dyDescent="0.2">
      <c r="A277" s="10">
        <f t="shared" si="34"/>
        <v>271</v>
      </c>
      <c r="B277" s="11">
        <f>IF(A277="","",IF(per_year=26,fst_pay_day+(pay_num-1)*per_y,IF(per_year=52,fst_pay_day+(pay_num-1)*per_y,DATE(YEAR(fst_pay_day),MONTH(fst_pay_day)+(A277-1)*IF(per_year&gt;=26,0,per_y),IF(per_year=24,IF((MOD(pay_num-1,2))=1,DAY(fst_pay_day)+14,DAY(fst_pay_day)),DAY(fst_pay_day))))))</f>
        <v>49504</v>
      </c>
      <c r="C277" s="46">
        <f t="shared" si="28"/>
        <v>600.48</v>
      </c>
      <c r="D277" s="46">
        <f t="shared" si="29"/>
        <v>211.88</v>
      </c>
      <c r="E277" s="47">
        <f t="shared" si="30"/>
        <v>388.6</v>
      </c>
      <c r="F277" s="46">
        <f t="shared" si="31"/>
        <v>0</v>
      </c>
      <c r="G277" s="46">
        <f t="shared" si="32"/>
        <v>42574.980000000563</v>
      </c>
      <c r="H277" s="46">
        <f t="shared" si="33"/>
        <v>42574.980000000563</v>
      </c>
    </row>
    <row r="278" spans="1:8" s="10" customFormat="1" ht="15" customHeight="1" x14ac:dyDescent="0.2">
      <c r="A278" s="10">
        <f t="shared" si="34"/>
        <v>272</v>
      </c>
      <c r="B278" s="11">
        <f>IF(A278="","",IF(per_year=26,fst_pay_day+(pay_num-1)*per_y,IF(per_year=52,fst_pay_day+(pay_num-1)*per_y,DATE(YEAR(fst_pay_day),MONTH(fst_pay_day)+(A278-1)*IF(per_year&gt;=26,0,per_y),IF(per_year=24,IF((MOD(pay_num-1,2))=1,DAY(fst_pay_day)+14,DAY(fst_pay_day)),DAY(fst_pay_day))))))</f>
        <v>49535</v>
      </c>
      <c r="C278" s="46">
        <f t="shared" si="28"/>
        <v>600.48</v>
      </c>
      <c r="D278" s="46">
        <f t="shared" si="29"/>
        <v>216.96</v>
      </c>
      <c r="E278" s="47">
        <f t="shared" si="30"/>
        <v>383.52</v>
      </c>
      <c r="F278" s="46">
        <f t="shared" si="31"/>
        <v>0</v>
      </c>
      <c r="G278" s="46">
        <f t="shared" si="32"/>
        <v>42191.460000000559</v>
      </c>
      <c r="H278" s="46">
        <f t="shared" si="33"/>
        <v>42191.460000000559</v>
      </c>
    </row>
    <row r="279" spans="1:8" s="10" customFormat="1" ht="15" customHeight="1" x14ac:dyDescent="0.2">
      <c r="A279" s="10">
        <f t="shared" si="34"/>
        <v>273</v>
      </c>
      <c r="B279" s="11">
        <f>IF(A279="","",IF(per_year=26,fst_pay_day+(pay_num-1)*per_y,IF(per_year=52,fst_pay_day+(pay_num-1)*per_y,DATE(YEAR(fst_pay_day),MONTH(fst_pay_day)+(A279-1)*IF(per_year&gt;=26,0,per_y),IF(per_year=24,IF((MOD(pay_num-1,2))=1,DAY(fst_pay_day)+14,DAY(fst_pay_day)),DAY(fst_pay_day))))))</f>
        <v>49566</v>
      </c>
      <c r="C279" s="46">
        <f t="shared" si="28"/>
        <v>600.48</v>
      </c>
      <c r="D279" s="46">
        <f t="shared" si="29"/>
        <v>215</v>
      </c>
      <c r="E279" s="47">
        <f t="shared" si="30"/>
        <v>385.48</v>
      </c>
      <c r="F279" s="46">
        <f t="shared" si="31"/>
        <v>0</v>
      </c>
      <c r="G279" s="46">
        <f t="shared" si="32"/>
        <v>41805.980000000556</v>
      </c>
      <c r="H279" s="46">
        <f t="shared" si="33"/>
        <v>41805.980000000556</v>
      </c>
    </row>
    <row r="280" spans="1:8" s="10" customFormat="1" ht="15" customHeight="1" x14ac:dyDescent="0.2">
      <c r="A280" s="10">
        <f t="shared" si="34"/>
        <v>274</v>
      </c>
      <c r="B280" s="11">
        <f>IF(A280="","",IF(per_year=26,fst_pay_day+(pay_num-1)*per_y,IF(per_year=52,fst_pay_day+(pay_num-1)*per_y,DATE(YEAR(fst_pay_day),MONTH(fst_pay_day)+(A280-1)*IF(per_year&gt;=26,0,per_y),IF(per_year=24,IF((MOD(pay_num-1,2))=1,DAY(fst_pay_day)+14,DAY(fst_pay_day)),DAY(fst_pay_day))))))</f>
        <v>49596</v>
      </c>
      <c r="C280" s="46">
        <f t="shared" si="28"/>
        <v>600.48</v>
      </c>
      <c r="D280" s="46">
        <f t="shared" si="29"/>
        <v>206.17</v>
      </c>
      <c r="E280" s="47">
        <f t="shared" si="30"/>
        <v>394.31000000000006</v>
      </c>
      <c r="F280" s="46">
        <f t="shared" si="31"/>
        <v>0</v>
      </c>
      <c r="G280" s="46">
        <f t="shared" si="32"/>
        <v>41411.670000000551</v>
      </c>
      <c r="H280" s="46">
        <f t="shared" si="33"/>
        <v>41411.670000000551</v>
      </c>
    </row>
    <row r="281" spans="1:8" s="10" customFormat="1" ht="15" customHeight="1" x14ac:dyDescent="0.2">
      <c r="A281" s="10">
        <f t="shared" si="34"/>
        <v>275</v>
      </c>
      <c r="B281" s="11">
        <f>IF(A281="","",IF(per_year=26,fst_pay_day+(pay_num-1)*per_y,IF(per_year=52,fst_pay_day+(pay_num-1)*per_y,DATE(YEAR(fst_pay_day),MONTH(fst_pay_day)+(A281-1)*IF(per_year&gt;=26,0,per_y),IF(per_year=24,IF((MOD(pay_num-1,2))=1,DAY(fst_pay_day)+14,DAY(fst_pay_day)),DAY(fst_pay_day))))))</f>
        <v>49627</v>
      </c>
      <c r="C281" s="46">
        <f t="shared" si="28"/>
        <v>600.48</v>
      </c>
      <c r="D281" s="46">
        <f t="shared" si="29"/>
        <v>211.03</v>
      </c>
      <c r="E281" s="47">
        <f t="shared" si="30"/>
        <v>389.45000000000005</v>
      </c>
      <c r="F281" s="46">
        <f t="shared" si="31"/>
        <v>0</v>
      </c>
      <c r="G281" s="46">
        <f t="shared" si="32"/>
        <v>41022.220000000547</v>
      </c>
      <c r="H281" s="46">
        <f t="shared" si="33"/>
        <v>41022.220000000547</v>
      </c>
    </row>
    <row r="282" spans="1:8" s="10" customFormat="1" ht="15" customHeight="1" x14ac:dyDescent="0.2">
      <c r="A282" s="10">
        <f t="shared" si="34"/>
        <v>276</v>
      </c>
      <c r="B282" s="11">
        <f>IF(A282="","",IF(per_year=26,fst_pay_day+(pay_num-1)*per_y,IF(per_year=52,fst_pay_day+(pay_num-1)*per_y,DATE(YEAR(fst_pay_day),MONTH(fst_pay_day)+(A282-1)*IF(per_year&gt;=26,0,per_y),IF(per_year=24,IF((MOD(pay_num-1,2))=1,DAY(fst_pay_day)+14,DAY(fst_pay_day)),DAY(fst_pay_day))))))</f>
        <v>49657</v>
      </c>
      <c r="C282" s="46">
        <f t="shared" si="28"/>
        <v>600.48</v>
      </c>
      <c r="D282" s="46">
        <f t="shared" si="29"/>
        <v>202.3</v>
      </c>
      <c r="E282" s="47">
        <f t="shared" si="30"/>
        <v>398.18</v>
      </c>
      <c r="F282" s="46">
        <f t="shared" si="31"/>
        <v>0</v>
      </c>
      <c r="G282" s="46">
        <f t="shared" si="32"/>
        <v>40624.040000000547</v>
      </c>
      <c r="H282" s="46">
        <f t="shared" si="33"/>
        <v>40624.040000000547</v>
      </c>
    </row>
    <row r="283" spans="1:8" s="10" customFormat="1" ht="15" customHeight="1" x14ac:dyDescent="0.2">
      <c r="A283" s="10">
        <f t="shared" si="34"/>
        <v>277</v>
      </c>
      <c r="B283" s="11">
        <f>IF(A283="","",IF(per_year=26,fst_pay_day+(pay_num-1)*per_y,IF(per_year=52,fst_pay_day+(pay_num-1)*per_y,DATE(YEAR(fst_pay_day),MONTH(fst_pay_day)+(A283-1)*IF(per_year&gt;=26,0,per_y),IF(per_year=24,IF((MOD(pay_num-1,2))=1,DAY(fst_pay_day)+14,DAY(fst_pay_day)),DAY(fst_pay_day))))))</f>
        <v>49688</v>
      </c>
      <c r="C283" s="46">
        <f t="shared" si="28"/>
        <v>600.48</v>
      </c>
      <c r="D283" s="46">
        <f t="shared" si="29"/>
        <v>207.02</v>
      </c>
      <c r="E283" s="47">
        <f t="shared" si="30"/>
        <v>393.46000000000004</v>
      </c>
      <c r="F283" s="46">
        <f t="shared" si="31"/>
        <v>0</v>
      </c>
      <c r="G283" s="46">
        <f t="shared" si="32"/>
        <v>40230.58000000054</v>
      </c>
      <c r="H283" s="46">
        <f t="shared" si="33"/>
        <v>40230.58000000054</v>
      </c>
    </row>
    <row r="284" spans="1:8" s="10" customFormat="1" ht="15" customHeight="1" x14ac:dyDescent="0.2">
      <c r="A284" s="10">
        <f t="shared" si="34"/>
        <v>278</v>
      </c>
      <c r="B284" s="11">
        <f>IF(A284="","",IF(per_year=26,fst_pay_day+(pay_num-1)*per_y,IF(per_year=52,fst_pay_day+(pay_num-1)*per_y,DATE(YEAR(fst_pay_day),MONTH(fst_pay_day)+(A284-1)*IF(per_year&gt;=26,0,per_y),IF(per_year=24,IF((MOD(pay_num-1,2))=1,DAY(fst_pay_day)+14,DAY(fst_pay_day)),DAY(fst_pay_day))))))</f>
        <v>49719</v>
      </c>
      <c r="C284" s="46">
        <f t="shared" si="28"/>
        <v>600.48</v>
      </c>
      <c r="D284" s="46">
        <f t="shared" si="29"/>
        <v>205.01</v>
      </c>
      <c r="E284" s="47">
        <f t="shared" si="30"/>
        <v>395.47</v>
      </c>
      <c r="F284" s="46">
        <f t="shared" si="31"/>
        <v>0</v>
      </c>
      <c r="G284" s="46">
        <f t="shared" si="32"/>
        <v>39835.110000000539</v>
      </c>
      <c r="H284" s="46">
        <f t="shared" si="33"/>
        <v>39835.110000000539</v>
      </c>
    </row>
    <row r="285" spans="1:8" s="10" customFormat="1" ht="15" customHeight="1" x14ac:dyDescent="0.2">
      <c r="A285" s="10">
        <f t="shared" si="34"/>
        <v>279</v>
      </c>
      <c r="B285" s="11">
        <f>IF(A285="","",IF(per_year=26,fst_pay_day+(pay_num-1)*per_y,IF(per_year=52,fst_pay_day+(pay_num-1)*per_y,DATE(YEAR(fst_pay_day),MONTH(fst_pay_day)+(A285-1)*IF(per_year&gt;=26,0,per_y),IF(per_year=24,IF((MOD(pay_num-1,2))=1,DAY(fst_pay_day)+14,DAY(fst_pay_day)),DAY(fst_pay_day))))))</f>
        <v>49748</v>
      </c>
      <c r="C285" s="46">
        <f t="shared" si="28"/>
        <v>600.48</v>
      </c>
      <c r="D285" s="46">
        <f t="shared" si="29"/>
        <v>189.9</v>
      </c>
      <c r="E285" s="47">
        <f t="shared" si="30"/>
        <v>410.58000000000004</v>
      </c>
      <c r="F285" s="46">
        <f t="shared" si="31"/>
        <v>0</v>
      </c>
      <c r="G285" s="46">
        <f t="shared" si="32"/>
        <v>39424.530000000537</v>
      </c>
      <c r="H285" s="46">
        <f t="shared" si="33"/>
        <v>39424.530000000537</v>
      </c>
    </row>
    <row r="286" spans="1:8" s="10" customFormat="1" ht="15" customHeight="1" x14ac:dyDescent="0.2">
      <c r="A286" s="10">
        <f t="shared" si="34"/>
        <v>280</v>
      </c>
      <c r="B286" s="11">
        <f>IF(A286="","",IF(per_year=26,fst_pay_day+(pay_num-1)*per_y,IF(per_year=52,fst_pay_day+(pay_num-1)*per_y,DATE(YEAR(fst_pay_day),MONTH(fst_pay_day)+(A286-1)*IF(per_year&gt;=26,0,per_y),IF(per_year=24,IF((MOD(pay_num-1,2))=1,DAY(fst_pay_day)+14,DAY(fst_pay_day)),DAY(fst_pay_day))))))</f>
        <v>49779</v>
      </c>
      <c r="C286" s="46">
        <f t="shared" si="28"/>
        <v>600.48</v>
      </c>
      <c r="D286" s="46">
        <f t="shared" si="29"/>
        <v>200.9</v>
      </c>
      <c r="E286" s="47">
        <f t="shared" si="30"/>
        <v>399.58000000000004</v>
      </c>
      <c r="F286" s="46">
        <f t="shared" si="31"/>
        <v>0</v>
      </c>
      <c r="G286" s="46">
        <f t="shared" si="32"/>
        <v>39024.950000000536</v>
      </c>
      <c r="H286" s="46">
        <f t="shared" si="33"/>
        <v>39024.950000000536</v>
      </c>
    </row>
    <row r="287" spans="1:8" s="10" customFormat="1" ht="15" customHeight="1" x14ac:dyDescent="0.2">
      <c r="A287" s="10">
        <f t="shared" si="34"/>
        <v>281</v>
      </c>
      <c r="B287" s="11">
        <f>IF(A287="","",IF(per_year=26,fst_pay_day+(pay_num-1)*per_y,IF(per_year=52,fst_pay_day+(pay_num-1)*per_y,DATE(YEAR(fst_pay_day),MONTH(fst_pay_day)+(A287-1)*IF(per_year&gt;=26,0,per_y),IF(per_year=24,IF((MOD(pay_num-1,2))=1,DAY(fst_pay_day)+14,DAY(fst_pay_day)),DAY(fst_pay_day))))))</f>
        <v>49809</v>
      </c>
      <c r="C287" s="46">
        <f t="shared" si="28"/>
        <v>600.48</v>
      </c>
      <c r="D287" s="46">
        <f t="shared" si="29"/>
        <v>192.45</v>
      </c>
      <c r="E287" s="47">
        <f t="shared" si="30"/>
        <v>408.03000000000003</v>
      </c>
      <c r="F287" s="46">
        <f t="shared" si="31"/>
        <v>0</v>
      </c>
      <c r="G287" s="46">
        <f t="shared" si="32"/>
        <v>38616.920000000529</v>
      </c>
      <c r="H287" s="46">
        <f t="shared" si="33"/>
        <v>38616.920000000529</v>
      </c>
    </row>
    <row r="288" spans="1:8" s="10" customFormat="1" ht="15" customHeight="1" x14ac:dyDescent="0.2">
      <c r="A288" s="10">
        <f t="shared" si="34"/>
        <v>282</v>
      </c>
      <c r="B288" s="11">
        <f>IF(A288="","",IF(per_year=26,fst_pay_day+(pay_num-1)*per_y,IF(per_year=52,fst_pay_day+(pay_num-1)*per_y,DATE(YEAR(fst_pay_day),MONTH(fst_pay_day)+(A288-1)*IF(per_year&gt;=26,0,per_y),IF(per_year=24,IF((MOD(pay_num-1,2))=1,DAY(fst_pay_day)+14,DAY(fst_pay_day)),DAY(fst_pay_day))))))</f>
        <v>49840</v>
      </c>
      <c r="C288" s="46">
        <f t="shared" si="28"/>
        <v>600.48</v>
      </c>
      <c r="D288" s="46">
        <f t="shared" si="29"/>
        <v>196.79</v>
      </c>
      <c r="E288" s="47">
        <f t="shared" si="30"/>
        <v>403.69000000000005</v>
      </c>
      <c r="F288" s="46">
        <f t="shared" si="31"/>
        <v>0</v>
      </c>
      <c r="G288" s="46">
        <f t="shared" si="32"/>
        <v>38213.230000000527</v>
      </c>
      <c r="H288" s="46">
        <f t="shared" si="33"/>
        <v>38213.230000000527</v>
      </c>
    </row>
    <row r="289" spans="1:8" s="10" customFormat="1" ht="15" customHeight="1" x14ac:dyDescent="0.2">
      <c r="A289" s="10">
        <f t="shared" si="34"/>
        <v>283</v>
      </c>
      <c r="B289" s="11">
        <f>IF(A289="","",IF(per_year=26,fst_pay_day+(pay_num-1)*per_y,IF(per_year=52,fst_pay_day+(pay_num-1)*per_y,DATE(YEAR(fst_pay_day),MONTH(fst_pay_day)+(A289-1)*IF(per_year&gt;=26,0,per_y),IF(per_year=24,IF((MOD(pay_num-1,2))=1,DAY(fst_pay_day)+14,DAY(fst_pay_day)),DAY(fst_pay_day))))))</f>
        <v>49870</v>
      </c>
      <c r="C289" s="46">
        <f t="shared" si="28"/>
        <v>600.48</v>
      </c>
      <c r="D289" s="46">
        <f t="shared" si="29"/>
        <v>188.45</v>
      </c>
      <c r="E289" s="47">
        <f t="shared" si="30"/>
        <v>412.03000000000003</v>
      </c>
      <c r="F289" s="46">
        <f t="shared" si="31"/>
        <v>0</v>
      </c>
      <c r="G289" s="46">
        <f t="shared" si="32"/>
        <v>37801.200000000521</v>
      </c>
      <c r="H289" s="46">
        <f t="shared" si="33"/>
        <v>37801.200000000521</v>
      </c>
    </row>
    <row r="290" spans="1:8" s="10" customFormat="1" ht="15" customHeight="1" x14ac:dyDescent="0.2">
      <c r="A290" s="10">
        <f t="shared" si="34"/>
        <v>284</v>
      </c>
      <c r="B290" s="11">
        <f>IF(A290="","",IF(per_year=26,fst_pay_day+(pay_num-1)*per_y,IF(per_year=52,fst_pay_day+(pay_num-1)*per_y,DATE(YEAR(fst_pay_day),MONTH(fst_pay_day)+(A290-1)*IF(per_year&gt;=26,0,per_y),IF(per_year=24,IF((MOD(pay_num-1,2))=1,DAY(fst_pay_day)+14,DAY(fst_pay_day)),DAY(fst_pay_day))))))</f>
        <v>49901</v>
      </c>
      <c r="C290" s="46">
        <f t="shared" si="28"/>
        <v>600.48</v>
      </c>
      <c r="D290" s="46">
        <f t="shared" si="29"/>
        <v>192.63</v>
      </c>
      <c r="E290" s="47">
        <f t="shared" si="30"/>
        <v>407.85</v>
      </c>
      <c r="F290" s="46">
        <f t="shared" si="31"/>
        <v>0</v>
      </c>
      <c r="G290" s="46">
        <f t="shared" si="32"/>
        <v>37393.350000000515</v>
      </c>
      <c r="H290" s="46">
        <f t="shared" si="33"/>
        <v>37393.350000000515</v>
      </c>
    </row>
    <row r="291" spans="1:8" s="10" customFormat="1" ht="15" customHeight="1" x14ac:dyDescent="0.2">
      <c r="A291" s="10">
        <f t="shared" si="34"/>
        <v>285</v>
      </c>
      <c r="B291" s="11">
        <f>IF(A291="","",IF(per_year=26,fst_pay_day+(pay_num-1)*per_y,IF(per_year=52,fst_pay_day+(pay_num-1)*per_y,DATE(YEAR(fst_pay_day),MONTH(fst_pay_day)+(A291-1)*IF(per_year&gt;=26,0,per_y),IF(per_year=24,IF((MOD(pay_num-1,2))=1,DAY(fst_pay_day)+14,DAY(fst_pay_day)),DAY(fst_pay_day))))))</f>
        <v>49932</v>
      </c>
      <c r="C291" s="46">
        <f t="shared" si="28"/>
        <v>600.48</v>
      </c>
      <c r="D291" s="46">
        <f t="shared" si="29"/>
        <v>190.55</v>
      </c>
      <c r="E291" s="47">
        <f t="shared" si="30"/>
        <v>409.93</v>
      </c>
      <c r="F291" s="46">
        <f t="shared" si="31"/>
        <v>0</v>
      </c>
      <c r="G291" s="46">
        <f t="shared" si="32"/>
        <v>36983.420000000515</v>
      </c>
      <c r="H291" s="46">
        <f t="shared" si="33"/>
        <v>36983.420000000515</v>
      </c>
    </row>
    <row r="292" spans="1:8" s="10" customFormat="1" ht="15" customHeight="1" x14ac:dyDescent="0.2">
      <c r="A292" s="10">
        <f t="shared" si="34"/>
        <v>286</v>
      </c>
      <c r="B292" s="11">
        <f>IF(A292="","",IF(per_year=26,fst_pay_day+(pay_num-1)*per_y,IF(per_year=52,fst_pay_day+(pay_num-1)*per_y,DATE(YEAR(fst_pay_day),MONTH(fst_pay_day)+(A292-1)*IF(per_year&gt;=26,0,per_y),IF(per_year=24,IF((MOD(pay_num-1,2))=1,DAY(fst_pay_day)+14,DAY(fst_pay_day)),DAY(fst_pay_day))))))</f>
        <v>49962</v>
      </c>
      <c r="C292" s="46">
        <f t="shared" si="28"/>
        <v>600.48</v>
      </c>
      <c r="D292" s="46">
        <f t="shared" si="29"/>
        <v>182.38</v>
      </c>
      <c r="E292" s="47">
        <f t="shared" si="30"/>
        <v>418.1</v>
      </c>
      <c r="F292" s="46">
        <f t="shared" si="31"/>
        <v>0</v>
      </c>
      <c r="G292" s="46">
        <f t="shared" si="32"/>
        <v>36565.320000000509</v>
      </c>
      <c r="H292" s="46">
        <f t="shared" si="33"/>
        <v>36565.320000000509</v>
      </c>
    </row>
    <row r="293" spans="1:8" s="10" customFormat="1" ht="15" customHeight="1" x14ac:dyDescent="0.2">
      <c r="A293" s="10">
        <f t="shared" si="34"/>
        <v>287</v>
      </c>
      <c r="B293" s="11">
        <f>IF(A293="","",IF(per_year=26,fst_pay_day+(pay_num-1)*per_y,IF(per_year=52,fst_pay_day+(pay_num-1)*per_y,DATE(YEAR(fst_pay_day),MONTH(fst_pay_day)+(A293-1)*IF(per_year&gt;=26,0,per_y),IF(per_year=24,IF((MOD(pay_num-1,2))=1,DAY(fst_pay_day)+14,DAY(fst_pay_day)),DAY(fst_pay_day))))))</f>
        <v>49993</v>
      </c>
      <c r="C293" s="46">
        <f t="shared" si="28"/>
        <v>600.48</v>
      </c>
      <c r="D293" s="46">
        <f t="shared" si="29"/>
        <v>186.33</v>
      </c>
      <c r="E293" s="47">
        <f t="shared" si="30"/>
        <v>414.15</v>
      </c>
      <c r="F293" s="46">
        <f t="shared" si="31"/>
        <v>0</v>
      </c>
      <c r="G293" s="46">
        <f t="shared" si="32"/>
        <v>36151.170000000508</v>
      </c>
      <c r="H293" s="46">
        <f t="shared" si="33"/>
        <v>36151.170000000508</v>
      </c>
    </row>
    <row r="294" spans="1:8" s="10" customFormat="1" ht="15" customHeight="1" x14ac:dyDescent="0.2">
      <c r="A294" s="10">
        <f t="shared" si="34"/>
        <v>288</v>
      </c>
      <c r="B294" s="11">
        <f>IF(A294="","",IF(per_year=26,fst_pay_day+(pay_num-1)*per_y,IF(per_year=52,fst_pay_day+(pay_num-1)*per_y,DATE(YEAR(fst_pay_day),MONTH(fst_pay_day)+(A294-1)*IF(per_year&gt;=26,0,per_y),IF(per_year=24,IF((MOD(pay_num-1,2))=1,DAY(fst_pay_day)+14,DAY(fst_pay_day)),DAY(fst_pay_day))))))</f>
        <v>50023</v>
      </c>
      <c r="C294" s="46">
        <f t="shared" si="28"/>
        <v>600.48</v>
      </c>
      <c r="D294" s="46">
        <f t="shared" si="29"/>
        <v>178.28</v>
      </c>
      <c r="E294" s="47">
        <f t="shared" si="30"/>
        <v>422.20000000000005</v>
      </c>
      <c r="F294" s="46">
        <f t="shared" si="31"/>
        <v>0</v>
      </c>
      <c r="G294" s="46">
        <f t="shared" si="32"/>
        <v>35728.970000000503</v>
      </c>
      <c r="H294" s="46">
        <f t="shared" si="33"/>
        <v>35728.970000000503</v>
      </c>
    </row>
    <row r="295" spans="1:8" s="10" customFormat="1" ht="15" customHeight="1" x14ac:dyDescent="0.2">
      <c r="A295" s="10">
        <f t="shared" si="34"/>
        <v>289</v>
      </c>
      <c r="B295" s="11">
        <f>IF(A295="","",IF(per_year=26,fst_pay_day+(pay_num-1)*per_y,IF(per_year=52,fst_pay_day+(pay_num-1)*per_y,DATE(YEAR(fst_pay_day),MONTH(fst_pay_day)+(A295-1)*IF(per_year&gt;=26,0,per_y),IF(per_year=24,IF((MOD(pay_num-1,2))=1,DAY(fst_pay_day)+14,DAY(fst_pay_day)),DAY(fst_pay_day))))))</f>
        <v>50054</v>
      </c>
      <c r="C295" s="46">
        <f t="shared" si="28"/>
        <v>600.48</v>
      </c>
      <c r="D295" s="46">
        <f t="shared" si="29"/>
        <v>182.07</v>
      </c>
      <c r="E295" s="47">
        <f t="shared" si="30"/>
        <v>418.41</v>
      </c>
      <c r="F295" s="46">
        <f t="shared" si="31"/>
        <v>0</v>
      </c>
      <c r="G295" s="46">
        <f t="shared" si="32"/>
        <v>35310.5600000005</v>
      </c>
      <c r="H295" s="46">
        <f t="shared" si="33"/>
        <v>35310.5600000005</v>
      </c>
    </row>
    <row r="296" spans="1:8" s="10" customFormat="1" ht="15" customHeight="1" x14ac:dyDescent="0.2">
      <c r="A296" s="10">
        <f t="shared" si="34"/>
        <v>290</v>
      </c>
      <c r="B296" s="11">
        <f>IF(A296="","",IF(per_year=26,fst_pay_day+(pay_num-1)*per_y,IF(per_year=52,fst_pay_day+(pay_num-1)*per_y,DATE(YEAR(fst_pay_day),MONTH(fst_pay_day)+(A296-1)*IF(per_year&gt;=26,0,per_y),IF(per_year=24,IF((MOD(pay_num-1,2))=1,DAY(fst_pay_day)+14,DAY(fst_pay_day)),DAY(fst_pay_day))))))</f>
        <v>50085</v>
      </c>
      <c r="C296" s="46">
        <f t="shared" si="28"/>
        <v>600.48</v>
      </c>
      <c r="D296" s="46">
        <f t="shared" si="29"/>
        <v>179.94</v>
      </c>
      <c r="E296" s="47">
        <f t="shared" si="30"/>
        <v>420.54</v>
      </c>
      <c r="F296" s="46">
        <f t="shared" si="31"/>
        <v>0</v>
      </c>
      <c r="G296" s="46">
        <f t="shared" si="32"/>
        <v>34890.020000000499</v>
      </c>
      <c r="H296" s="46">
        <f t="shared" si="33"/>
        <v>34890.020000000499</v>
      </c>
    </row>
    <row r="297" spans="1:8" s="10" customFormat="1" ht="15" customHeight="1" x14ac:dyDescent="0.2">
      <c r="A297" s="10">
        <f t="shared" si="34"/>
        <v>291</v>
      </c>
      <c r="B297" s="11">
        <f>IF(A297="","",IF(per_year=26,fst_pay_day+(pay_num-1)*per_y,IF(per_year=52,fst_pay_day+(pay_num-1)*per_y,DATE(YEAR(fst_pay_day),MONTH(fst_pay_day)+(A297-1)*IF(per_year&gt;=26,0,per_y),IF(per_year=24,IF((MOD(pay_num-1,2))=1,DAY(fst_pay_day)+14,DAY(fst_pay_day)),DAY(fst_pay_day))))))</f>
        <v>50113</v>
      </c>
      <c r="C297" s="46">
        <f t="shared" si="28"/>
        <v>600.48</v>
      </c>
      <c r="D297" s="46">
        <f t="shared" si="29"/>
        <v>160.59</v>
      </c>
      <c r="E297" s="47">
        <f t="shared" si="30"/>
        <v>439.89</v>
      </c>
      <c r="F297" s="46">
        <f t="shared" si="31"/>
        <v>0</v>
      </c>
      <c r="G297" s="46">
        <f t="shared" si="32"/>
        <v>34450.130000000492</v>
      </c>
      <c r="H297" s="46">
        <f t="shared" si="33"/>
        <v>34450.130000000492</v>
      </c>
    </row>
    <row r="298" spans="1:8" s="10" customFormat="1" ht="15" customHeight="1" x14ac:dyDescent="0.2">
      <c r="A298" s="10">
        <f t="shared" si="34"/>
        <v>292</v>
      </c>
      <c r="B298" s="11">
        <f>IF(A298="","",IF(per_year=26,fst_pay_day+(pay_num-1)*per_y,IF(per_year=52,fst_pay_day+(pay_num-1)*per_y,DATE(YEAR(fst_pay_day),MONTH(fst_pay_day)+(A298-1)*IF(per_year&gt;=26,0,per_y),IF(per_year=24,IF((MOD(pay_num-1,2))=1,DAY(fst_pay_day)+14,DAY(fst_pay_day)),DAY(fst_pay_day))))))</f>
        <v>50144</v>
      </c>
      <c r="C298" s="46">
        <f t="shared" si="28"/>
        <v>600.48</v>
      </c>
      <c r="D298" s="46">
        <f t="shared" si="29"/>
        <v>175.55</v>
      </c>
      <c r="E298" s="47">
        <f t="shared" si="30"/>
        <v>424.93</v>
      </c>
      <c r="F298" s="46">
        <f t="shared" si="31"/>
        <v>0</v>
      </c>
      <c r="G298" s="46">
        <f t="shared" si="32"/>
        <v>34025.200000000492</v>
      </c>
      <c r="H298" s="46">
        <f t="shared" si="33"/>
        <v>34025.200000000492</v>
      </c>
    </row>
    <row r="299" spans="1:8" s="10" customFormat="1" ht="15" customHeight="1" x14ac:dyDescent="0.2">
      <c r="A299" s="10">
        <f t="shared" si="34"/>
        <v>293</v>
      </c>
      <c r="B299" s="11">
        <f>IF(A299="","",IF(per_year=26,fst_pay_day+(pay_num-1)*per_y,IF(per_year=52,fst_pay_day+(pay_num-1)*per_y,DATE(YEAR(fst_pay_day),MONTH(fst_pay_day)+(A299-1)*IF(per_year&gt;=26,0,per_y),IF(per_year=24,IF((MOD(pay_num-1,2))=1,DAY(fst_pay_day)+14,DAY(fst_pay_day)),DAY(fst_pay_day))))))</f>
        <v>50174</v>
      </c>
      <c r="C299" s="46">
        <f t="shared" si="28"/>
        <v>600.48</v>
      </c>
      <c r="D299" s="46">
        <f t="shared" si="29"/>
        <v>167.8</v>
      </c>
      <c r="E299" s="47">
        <f t="shared" si="30"/>
        <v>432.68</v>
      </c>
      <c r="F299" s="46">
        <f t="shared" si="31"/>
        <v>0</v>
      </c>
      <c r="G299" s="46">
        <f t="shared" si="32"/>
        <v>33592.520000000492</v>
      </c>
      <c r="H299" s="46">
        <f t="shared" si="33"/>
        <v>33592.520000000492</v>
      </c>
    </row>
    <row r="300" spans="1:8" s="10" customFormat="1" ht="15" customHeight="1" x14ac:dyDescent="0.2">
      <c r="A300" s="10">
        <f t="shared" si="34"/>
        <v>294</v>
      </c>
      <c r="B300" s="11">
        <f>IF(A300="","",IF(per_year=26,fst_pay_day+(pay_num-1)*per_y,IF(per_year=52,fst_pay_day+(pay_num-1)*per_y,DATE(YEAR(fst_pay_day),MONTH(fst_pay_day)+(A300-1)*IF(per_year&gt;=26,0,per_y),IF(per_year=24,IF((MOD(pay_num-1,2))=1,DAY(fst_pay_day)+14,DAY(fst_pay_day)),DAY(fst_pay_day))))))</f>
        <v>50205</v>
      </c>
      <c r="C300" s="46">
        <f t="shared" si="28"/>
        <v>600.48</v>
      </c>
      <c r="D300" s="46">
        <f t="shared" si="29"/>
        <v>171.18</v>
      </c>
      <c r="E300" s="47">
        <f t="shared" si="30"/>
        <v>429.3</v>
      </c>
      <c r="F300" s="46">
        <f t="shared" si="31"/>
        <v>0</v>
      </c>
      <c r="G300" s="46">
        <f t="shared" si="32"/>
        <v>33163.220000000489</v>
      </c>
      <c r="H300" s="46">
        <f t="shared" si="33"/>
        <v>33163.220000000489</v>
      </c>
    </row>
    <row r="301" spans="1:8" s="10" customFormat="1" ht="15" customHeight="1" x14ac:dyDescent="0.2">
      <c r="A301" s="10">
        <f t="shared" si="34"/>
        <v>295</v>
      </c>
      <c r="B301" s="11">
        <f>IF(A301="","",IF(per_year=26,fst_pay_day+(pay_num-1)*per_y,IF(per_year=52,fst_pay_day+(pay_num-1)*per_y,DATE(YEAR(fst_pay_day),MONTH(fst_pay_day)+(A301-1)*IF(per_year&gt;=26,0,per_y),IF(per_year=24,IF((MOD(pay_num-1,2))=1,DAY(fst_pay_day)+14,DAY(fst_pay_day)),DAY(fst_pay_day))))))</f>
        <v>50235</v>
      </c>
      <c r="C301" s="46">
        <f t="shared" si="28"/>
        <v>600.48</v>
      </c>
      <c r="D301" s="46">
        <f t="shared" si="29"/>
        <v>163.54</v>
      </c>
      <c r="E301" s="47">
        <f t="shared" si="30"/>
        <v>436.94000000000005</v>
      </c>
      <c r="F301" s="46">
        <f t="shared" si="31"/>
        <v>0</v>
      </c>
      <c r="G301" s="46">
        <f t="shared" si="32"/>
        <v>32726.28000000049</v>
      </c>
      <c r="H301" s="46">
        <f t="shared" si="33"/>
        <v>32726.28000000049</v>
      </c>
    </row>
    <row r="302" spans="1:8" s="10" customFormat="1" ht="15" customHeight="1" x14ac:dyDescent="0.2">
      <c r="A302" s="10">
        <f t="shared" si="34"/>
        <v>296</v>
      </c>
      <c r="B302" s="11">
        <f>IF(A302="","",IF(per_year=26,fst_pay_day+(pay_num-1)*per_y,IF(per_year=52,fst_pay_day+(pay_num-1)*per_y,DATE(YEAR(fst_pay_day),MONTH(fst_pay_day)+(A302-1)*IF(per_year&gt;=26,0,per_y),IF(per_year=24,IF((MOD(pay_num-1,2))=1,DAY(fst_pay_day)+14,DAY(fst_pay_day)),DAY(fst_pay_day))))))</f>
        <v>50266</v>
      </c>
      <c r="C302" s="46">
        <f t="shared" si="28"/>
        <v>600.48</v>
      </c>
      <c r="D302" s="46">
        <f t="shared" si="29"/>
        <v>166.77</v>
      </c>
      <c r="E302" s="47">
        <f t="shared" si="30"/>
        <v>433.71000000000004</v>
      </c>
      <c r="F302" s="46">
        <f t="shared" si="31"/>
        <v>0</v>
      </c>
      <c r="G302" s="46">
        <f t="shared" si="32"/>
        <v>32292.570000000491</v>
      </c>
      <c r="H302" s="46">
        <f t="shared" si="33"/>
        <v>32292.570000000491</v>
      </c>
    </row>
    <row r="303" spans="1:8" s="10" customFormat="1" ht="15" customHeight="1" x14ac:dyDescent="0.2">
      <c r="A303" s="10">
        <f t="shared" si="34"/>
        <v>297</v>
      </c>
      <c r="B303" s="11">
        <f>IF(A303="","",IF(per_year=26,fst_pay_day+(pay_num-1)*per_y,IF(per_year=52,fst_pay_day+(pay_num-1)*per_y,DATE(YEAR(fst_pay_day),MONTH(fst_pay_day)+(A303-1)*IF(per_year&gt;=26,0,per_y),IF(per_year=24,IF((MOD(pay_num-1,2))=1,DAY(fst_pay_day)+14,DAY(fst_pay_day)),DAY(fst_pay_day))))))</f>
        <v>50297</v>
      </c>
      <c r="C303" s="46">
        <f t="shared" si="28"/>
        <v>600.48</v>
      </c>
      <c r="D303" s="46">
        <f t="shared" si="29"/>
        <v>164.56</v>
      </c>
      <c r="E303" s="47">
        <f t="shared" si="30"/>
        <v>435.92</v>
      </c>
      <c r="F303" s="46">
        <f t="shared" si="31"/>
        <v>0</v>
      </c>
      <c r="G303" s="46">
        <f t="shared" si="32"/>
        <v>31856.650000000493</v>
      </c>
      <c r="H303" s="46">
        <f t="shared" si="33"/>
        <v>31856.650000000493</v>
      </c>
    </row>
    <row r="304" spans="1:8" s="10" customFormat="1" ht="15" customHeight="1" x14ac:dyDescent="0.2">
      <c r="A304" s="10">
        <f t="shared" si="34"/>
        <v>298</v>
      </c>
      <c r="B304" s="11">
        <f>IF(A304="","",IF(per_year=26,fst_pay_day+(pay_num-1)*per_y,IF(per_year=52,fst_pay_day+(pay_num-1)*per_y,DATE(YEAR(fst_pay_day),MONTH(fst_pay_day)+(A304-1)*IF(per_year&gt;=26,0,per_y),IF(per_year=24,IF((MOD(pay_num-1,2))=1,DAY(fst_pay_day)+14,DAY(fst_pay_day)),DAY(fst_pay_day))))))</f>
        <v>50327</v>
      </c>
      <c r="C304" s="46">
        <f t="shared" si="28"/>
        <v>600.48</v>
      </c>
      <c r="D304" s="46">
        <f t="shared" si="29"/>
        <v>157.1</v>
      </c>
      <c r="E304" s="47">
        <f t="shared" si="30"/>
        <v>443.38</v>
      </c>
      <c r="F304" s="46">
        <f t="shared" si="31"/>
        <v>0</v>
      </c>
      <c r="G304" s="46">
        <f t="shared" si="32"/>
        <v>31413.270000000492</v>
      </c>
      <c r="H304" s="46">
        <f t="shared" si="33"/>
        <v>31413.270000000492</v>
      </c>
    </row>
    <row r="305" spans="1:8" s="10" customFormat="1" ht="15" customHeight="1" x14ac:dyDescent="0.2">
      <c r="A305" s="10">
        <f t="shared" si="34"/>
        <v>299</v>
      </c>
      <c r="B305" s="11">
        <f>IF(A305="","",IF(per_year=26,fst_pay_day+(pay_num-1)*per_y,IF(per_year=52,fst_pay_day+(pay_num-1)*per_y,DATE(YEAR(fst_pay_day),MONTH(fst_pay_day)+(A305-1)*IF(per_year&gt;=26,0,per_y),IF(per_year=24,IF((MOD(pay_num-1,2))=1,DAY(fst_pay_day)+14,DAY(fst_pay_day)),DAY(fst_pay_day))))))</f>
        <v>50358</v>
      </c>
      <c r="C305" s="46">
        <f t="shared" si="28"/>
        <v>600.48</v>
      </c>
      <c r="D305" s="46">
        <f t="shared" si="29"/>
        <v>160.08000000000001</v>
      </c>
      <c r="E305" s="47">
        <f t="shared" si="30"/>
        <v>440.4</v>
      </c>
      <c r="F305" s="46">
        <f t="shared" si="31"/>
        <v>0</v>
      </c>
      <c r="G305" s="46">
        <f t="shared" si="32"/>
        <v>30972.870000000494</v>
      </c>
      <c r="H305" s="46">
        <f t="shared" si="33"/>
        <v>30972.870000000494</v>
      </c>
    </row>
    <row r="306" spans="1:8" s="10" customFormat="1" ht="15" customHeight="1" x14ac:dyDescent="0.2">
      <c r="A306" s="10">
        <f t="shared" si="34"/>
        <v>300</v>
      </c>
      <c r="B306" s="11">
        <f>IF(A306="","",IF(per_year=26,fst_pay_day+(pay_num-1)*per_y,IF(per_year=52,fst_pay_day+(pay_num-1)*per_y,DATE(YEAR(fst_pay_day),MONTH(fst_pay_day)+(A306-1)*IF(per_year&gt;=26,0,per_y),IF(per_year=24,IF((MOD(pay_num-1,2))=1,DAY(fst_pay_day)+14,DAY(fst_pay_day)),DAY(fst_pay_day))))))</f>
        <v>50388</v>
      </c>
      <c r="C306" s="46">
        <f t="shared" si="28"/>
        <v>600.48</v>
      </c>
      <c r="D306" s="46">
        <f t="shared" si="29"/>
        <v>152.74</v>
      </c>
      <c r="E306" s="47">
        <f t="shared" si="30"/>
        <v>447.74</v>
      </c>
      <c r="F306" s="46">
        <f t="shared" si="31"/>
        <v>0</v>
      </c>
      <c r="G306" s="46">
        <f t="shared" si="32"/>
        <v>30525.130000000496</v>
      </c>
      <c r="H306" s="46">
        <f t="shared" si="33"/>
        <v>30525.130000000496</v>
      </c>
    </row>
    <row r="307" spans="1:8" s="10" customFormat="1" ht="15" customHeight="1" x14ac:dyDescent="0.2">
      <c r="A307" s="10">
        <f t="shared" si="34"/>
        <v>301</v>
      </c>
      <c r="B307" s="11">
        <f>IF(A307="","",IF(per_year=26,fst_pay_day+(pay_num-1)*per_y,IF(per_year=52,fst_pay_day+(pay_num-1)*per_y,DATE(YEAR(fst_pay_day),MONTH(fst_pay_day)+(A307-1)*IF(per_year&gt;=26,0,per_y),IF(per_year=24,IF((MOD(pay_num-1,2))=1,DAY(fst_pay_day)+14,DAY(fst_pay_day)),DAY(fst_pay_day))))))</f>
        <v>50419</v>
      </c>
      <c r="C307" s="46">
        <f t="shared" si="28"/>
        <v>600.48</v>
      </c>
      <c r="D307" s="46">
        <f t="shared" si="29"/>
        <v>155.55000000000001</v>
      </c>
      <c r="E307" s="47">
        <f t="shared" si="30"/>
        <v>444.93</v>
      </c>
      <c r="F307" s="46">
        <f t="shared" si="31"/>
        <v>0</v>
      </c>
      <c r="G307" s="46">
        <f t="shared" si="32"/>
        <v>30080.200000000495</v>
      </c>
      <c r="H307" s="46">
        <f t="shared" si="33"/>
        <v>30080.200000000495</v>
      </c>
    </row>
    <row r="308" spans="1:8" s="10" customFormat="1" ht="15" customHeight="1" x14ac:dyDescent="0.2">
      <c r="A308" s="10">
        <f t="shared" si="34"/>
        <v>302</v>
      </c>
      <c r="B308" s="11">
        <f>IF(A308="","",IF(per_year=26,fst_pay_day+(pay_num-1)*per_y,IF(per_year=52,fst_pay_day+(pay_num-1)*per_y,DATE(YEAR(fst_pay_day),MONTH(fst_pay_day)+(A308-1)*IF(per_year&gt;=26,0,per_y),IF(per_year=24,IF((MOD(pay_num-1,2))=1,DAY(fst_pay_day)+14,DAY(fst_pay_day)),DAY(fst_pay_day))))))</f>
        <v>50450</v>
      </c>
      <c r="C308" s="46">
        <f t="shared" si="28"/>
        <v>600.48</v>
      </c>
      <c r="D308" s="46">
        <f t="shared" si="29"/>
        <v>153.29</v>
      </c>
      <c r="E308" s="47">
        <f t="shared" si="30"/>
        <v>447.19000000000005</v>
      </c>
      <c r="F308" s="46">
        <f t="shared" si="31"/>
        <v>0</v>
      </c>
      <c r="G308" s="46">
        <f t="shared" si="32"/>
        <v>29633.010000000497</v>
      </c>
      <c r="H308" s="46">
        <f t="shared" si="33"/>
        <v>29633.010000000497</v>
      </c>
    </row>
    <row r="309" spans="1:8" s="10" customFormat="1" ht="15" customHeight="1" x14ac:dyDescent="0.2">
      <c r="A309" s="10">
        <f t="shared" si="34"/>
        <v>303</v>
      </c>
      <c r="B309" s="11">
        <f>IF(A309="","",IF(per_year=26,fst_pay_day+(pay_num-1)*per_y,IF(per_year=52,fst_pay_day+(pay_num-1)*per_y,DATE(YEAR(fst_pay_day),MONTH(fst_pay_day)+(A309-1)*IF(per_year&gt;=26,0,per_y),IF(per_year=24,IF((MOD(pay_num-1,2))=1,DAY(fst_pay_day)+14,DAY(fst_pay_day)),DAY(fst_pay_day))))))</f>
        <v>50478</v>
      </c>
      <c r="C309" s="46">
        <f t="shared" si="28"/>
        <v>600.48</v>
      </c>
      <c r="D309" s="46">
        <f t="shared" si="29"/>
        <v>136.38999999999999</v>
      </c>
      <c r="E309" s="47">
        <f t="shared" si="30"/>
        <v>464.09000000000003</v>
      </c>
      <c r="F309" s="46">
        <f t="shared" si="31"/>
        <v>0</v>
      </c>
      <c r="G309" s="46">
        <f t="shared" si="32"/>
        <v>29168.920000000497</v>
      </c>
      <c r="H309" s="46">
        <f t="shared" si="33"/>
        <v>29168.920000000497</v>
      </c>
    </row>
    <row r="310" spans="1:8" s="10" customFormat="1" ht="15" customHeight="1" x14ac:dyDescent="0.2">
      <c r="A310" s="10">
        <f t="shared" si="34"/>
        <v>304</v>
      </c>
      <c r="B310" s="11">
        <f>IF(A310="","",IF(per_year=26,fst_pay_day+(pay_num-1)*per_y,IF(per_year=52,fst_pay_day+(pay_num-1)*per_y,DATE(YEAR(fst_pay_day),MONTH(fst_pay_day)+(A310-1)*IF(per_year&gt;=26,0,per_y),IF(per_year=24,IF((MOD(pay_num-1,2))=1,DAY(fst_pay_day)+14,DAY(fst_pay_day)),DAY(fst_pay_day))))))</f>
        <v>50509</v>
      </c>
      <c r="C310" s="46">
        <f t="shared" si="28"/>
        <v>600.48</v>
      </c>
      <c r="D310" s="46">
        <f t="shared" si="29"/>
        <v>148.63999999999999</v>
      </c>
      <c r="E310" s="47">
        <f t="shared" si="30"/>
        <v>451.84000000000003</v>
      </c>
      <c r="F310" s="46">
        <f t="shared" si="31"/>
        <v>0</v>
      </c>
      <c r="G310" s="46">
        <f t="shared" si="32"/>
        <v>28717.080000000497</v>
      </c>
      <c r="H310" s="46">
        <f t="shared" si="33"/>
        <v>28717.080000000497</v>
      </c>
    </row>
    <row r="311" spans="1:8" s="10" customFormat="1" ht="15" customHeight="1" x14ac:dyDescent="0.2">
      <c r="A311" s="10">
        <f t="shared" si="34"/>
        <v>305</v>
      </c>
      <c r="B311" s="11">
        <f>IF(A311="","",IF(per_year=26,fst_pay_day+(pay_num-1)*per_y,IF(per_year=52,fst_pay_day+(pay_num-1)*per_y,DATE(YEAR(fst_pay_day),MONTH(fst_pay_day)+(A311-1)*IF(per_year&gt;=26,0,per_y),IF(per_year=24,IF((MOD(pay_num-1,2))=1,DAY(fst_pay_day)+14,DAY(fst_pay_day)),DAY(fst_pay_day))))))</f>
        <v>50539</v>
      </c>
      <c r="C311" s="46">
        <f t="shared" si="28"/>
        <v>600.48</v>
      </c>
      <c r="D311" s="46">
        <f t="shared" si="29"/>
        <v>141.62</v>
      </c>
      <c r="E311" s="47">
        <f t="shared" si="30"/>
        <v>458.86</v>
      </c>
      <c r="F311" s="46">
        <f t="shared" si="31"/>
        <v>0</v>
      </c>
      <c r="G311" s="46">
        <f t="shared" si="32"/>
        <v>28258.220000000496</v>
      </c>
      <c r="H311" s="46">
        <f t="shared" si="33"/>
        <v>28258.220000000496</v>
      </c>
    </row>
    <row r="312" spans="1:8" s="10" customFormat="1" ht="15" customHeight="1" x14ac:dyDescent="0.2">
      <c r="A312" s="10">
        <f t="shared" si="34"/>
        <v>306</v>
      </c>
      <c r="B312" s="11">
        <f>IF(A312="","",IF(per_year=26,fst_pay_day+(pay_num-1)*per_y,IF(per_year=52,fst_pay_day+(pay_num-1)*per_y,DATE(YEAR(fst_pay_day),MONTH(fst_pay_day)+(A312-1)*IF(per_year&gt;=26,0,per_y),IF(per_year=24,IF((MOD(pay_num-1,2))=1,DAY(fst_pay_day)+14,DAY(fst_pay_day)),DAY(fst_pay_day))))))</f>
        <v>50570</v>
      </c>
      <c r="C312" s="46">
        <f t="shared" si="28"/>
        <v>600.48</v>
      </c>
      <c r="D312" s="46">
        <f t="shared" si="29"/>
        <v>144</v>
      </c>
      <c r="E312" s="47">
        <f t="shared" si="30"/>
        <v>456.48</v>
      </c>
      <c r="F312" s="46">
        <f t="shared" si="31"/>
        <v>0</v>
      </c>
      <c r="G312" s="46">
        <f t="shared" si="32"/>
        <v>27801.740000000496</v>
      </c>
      <c r="H312" s="46">
        <f t="shared" si="33"/>
        <v>27801.740000000496</v>
      </c>
    </row>
    <row r="313" spans="1:8" s="10" customFormat="1" ht="15" customHeight="1" x14ac:dyDescent="0.2">
      <c r="A313" s="10">
        <f t="shared" si="34"/>
        <v>307</v>
      </c>
      <c r="B313" s="11">
        <f>IF(A313="","",IF(per_year=26,fst_pay_day+(pay_num-1)*per_y,IF(per_year=52,fst_pay_day+(pay_num-1)*per_y,DATE(YEAR(fst_pay_day),MONTH(fst_pay_day)+(A313-1)*IF(per_year&gt;=26,0,per_y),IF(per_year=24,IF((MOD(pay_num-1,2))=1,DAY(fst_pay_day)+14,DAY(fst_pay_day)),DAY(fst_pay_day))))))</f>
        <v>50600</v>
      </c>
      <c r="C313" s="46">
        <f t="shared" si="28"/>
        <v>600.48</v>
      </c>
      <c r="D313" s="46">
        <f t="shared" si="29"/>
        <v>137.1</v>
      </c>
      <c r="E313" s="47">
        <f t="shared" si="30"/>
        <v>463.38</v>
      </c>
      <c r="F313" s="46">
        <f t="shared" si="31"/>
        <v>0</v>
      </c>
      <c r="G313" s="46">
        <f t="shared" si="32"/>
        <v>27338.360000000495</v>
      </c>
      <c r="H313" s="46">
        <f t="shared" si="33"/>
        <v>27338.360000000495</v>
      </c>
    </row>
    <row r="314" spans="1:8" s="10" customFormat="1" ht="15" customHeight="1" x14ac:dyDescent="0.2">
      <c r="A314" s="10">
        <f t="shared" si="34"/>
        <v>308</v>
      </c>
      <c r="B314" s="11">
        <f>IF(A314="","",IF(per_year=26,fst_pay_day+(pay_num-1)*per_y,IF(per_year=52,fst_pay_day+(pay_num-1)*per_y,DATE(YEAR(fst_pay_day),MONTH(fst_pay_day)+(A314-1)*IF(per_year&gt;=26,0,per_y),IF(per_year=24,IF((MOD(pay_num-1,2))=1,DAY(fst_pay_day)+14,DAY(fst_pay_day)),DAY(fst_pay_day))))))</f>
        <v>50631</v>
      </c>
      <c r="C314" s="46">
        <f t="shared" si="28"/>
        <v>600.48</v>
      </c>
      <c r="D314" s="46">
        <f t="shared" si="29"/>
        <v>139.31</v>
      </c>
      <c r="E314" s="47">
        <f t="shared" si="30"/>
        <v>461.17</v>
      </c>
      <c r="F314" s="46">
        <f t="shared" si="31"/>
        <v>0</v>
      </c>
      <c r="G314" s="46">
        <f t="shared" si="32"/>
        <v>26877.190000000497</v>
      </c>
      <c r="H314" s="46">
        <f t="shared" si="33"/>
        <v>26877.190000000497</v>
      </c>
    </row>
    <row r="315" spans="1:8" s="10" customFormat="1" ht="15" customHeight="1" x14ac:dyDescent="0.2">
      <c r="A315" s="10">
        <f t="shared" si="34"/>
        <v>309</v>
      </c>
      <c r="B315" s="11">
        <f>IF(A315="","",IF(per_year=26,fst_pay_day+(pay_num-1)*per_y,IF(per_year=52,fst_pay_day+(pay_num-1)*per_y,DATE(YEAR(fst_pay_day),MONTH(fst_pay_day)+(A315-1)*IF(per_year&gt;=26,0,per_y),IF(per_year=24,IF((MOD(pay_num-1,2))=1,DAY(fst_pay_day)+14,DAY(fst_pay_day)),DAY(fst_pay_day))))))</f>
        <v>50662</v>
      </c>
      <c r="C315" s="46">
        <f t="shared" si="28"/>
        <v>600.48</v>
      </c>
      <c r="D315" s="46">
        <f t="shared" si="29"/>
        <v>136.96</v>
      </c>
      <c r="E315" s="47">
        <f t="shared" si="30"/>
        <v>463.52</v>
      </c>
      <c r="F315" s="46">
        <f t="shared" si="31"/>
        <v>0</v>
      </c>
      <c r="G315" s="46">
        <f t="shared" si="32"/>
        <v>26413.670000000497</v>
      </c>
      <c r="H315" s="46">
        <f t="shared" si="33"/>
        <v>26413.670000000497</v>
      </c>
    </row>
    <row r="316" spans="1:8" s="10" customFormat="1" ht="15" customHeight="1" x14ac:dyDescent="0.2">
      <c r="A316" s="10">
        <f t="shared" si="34"/>
        <v>310</v>
      </c>
      <c r="B316" s="11">
        <f>IF(A316="","",IF(per_year=26,fst_pay_day+(pay_num-1)*per_y,IF(per_year=52,fst_pay_day+(pay_num-1)*per_y,DATE(YEAR(fst_pay_day),MONTH(fst_pay_day)+(A316-1)*IF(per_year&gt;=26,0,per_y),IF(per_year=24,IF((MOD(pay_num-1,2))=1,DAY(fst_pay_day)+14,DAY(fst_pay_day)),DAY(fst_pay_day))))))</f>
        <v>50692</v>
      </c>
      <c r="C316" s="46">
        <f t="shared" si="28"/>
        <v>600.48</v>
      </c>
      <c r="D316" s="46">
        <f t="shared" si="29"/>
        <v>130.26</v>
      </c>
      <c r="E316" s="47">
        <f t="shared" si="30"/>
        <v>470.22</v>
      </c>
      <c r="F316" s="46">
        <f t="shared" si="31"/>
        <v>0</v>
      </c>
      <c r="G316" s="46">
        <f t="shared" si="32"/>
        <v>25943.450000000495</v>
      </c>
      <c r="H316" s="46">
        <f t="shared" si="33"/>
        <v>25943.450000000495</v>
      </c>
    </row>
    <row r="317" spans="1:8" s="10" customFormat="1" ht="15" customHeight="1" x14ac:dyDescent="0.2">
      <c r="A317" s="10">
        <f t="shared" si="34"/>
        <v>311</v>
      </c>
      <c r="B317" s="11">
        <f>IF(A317="","",IF(per_year=26,fst_pay_day+(pay_num-1)*per_y,IF(per_year=52,fst_pay_day+(pay_num-1)*per_y,DATE(YEAR(fst_pay_day),MONTH(fst_pay_day)+(A317-1)*IF(per_year&gt;=26,0,per_y),IF(per_year=24,IF((MOD(pay_num-1,2))=1,DAY(fst_pay_day)+14,DAY(fst_pay_day)),DAY(fst_pay_day))))))</f>
        <v>50723</v>
      </c>
      <c r="C317" s="46">
        <f t="shared" si="28"/>
        <v>600.48</v>
      </c>
      <c r="D317" s="46">
        <f t="shared" si="29"/>
        <v>132.19999999999999</v>
      </c>
      <c r="E317" s="47">
        <f t="shared" si="30"/>
        <v>468.28000000000003</v>
      </c>
      <c r="F317" s="46">
        <f t="shared" si="31"/>
        <v>0</v>
      </c>
      <c r="G317" s="46">
        <f t="shared" si="32"/>
        <v>25475.170000000497</v>
      </c>
      <c r="H317" s="46">
        <f t="shared" si="33"/>
        <v>25475.170000000497</v>
      </c>
    </row>
    <row r="318" spans="1:8" s="10" customFormat="1" ht="15" customHeight="1" x14ac:dyDescent="0.2">
      <c r="A318" s="10">
        <f t="shared" si="34"/>
        <v>312</v>
      </c>
      <c r="B318" s="11">
        <f>IF(A318="","",IF(per_year=26,fst_pay_day+(pay_num-1)*per_y,IF(per_year=52,fst_pay_day+(pay_num-1)*per_y,DATE(YEAR(fst_pay_day),MONTH(fst_pay_day)+(A318-1)*IF(per_year&gt;=26,0,per_y),IF(per_year=24,IF((MOD(pay_num-1,2))=1,DAY(fst_pay_day)+14,DAY(fst_pay_day)),DAY(fst_pay_day))))))</f>
        <v>50753</v>
      </c>
      <c r="C318" s="46">
        <f t="shared" si="28"/>
        <v>600.48</v>
      </c>
      <c r="D318" s="46">
        <f t="shared" si="29"/>
        <v>125.63</v>
      </c>
      <c r="E318" s="47">
        <f t="shared" si="30"/>
        <v>474.85</v>
      </c>
      <c r="F318" s="46">
        <f t="shared" si="31"/>
        <v>0</v>
      </c>
      <c r="G318" s="46">
        <f t="shared" si="32"/>
        <v>25000.320000000498</v>
      </c>
      <c r="H318" s="46">
        <f t="shared" si="33"/>
        <v>25000.320000000498</v>
      </c>
    </row>
    <row r="319" spans="1:8" s="10" customFormat="1" ht="15" customHeight="1" x14ac:dyDescent="0.2">
      <c r="A319" s="10">
        <f t="shared" si="34"/>
        <v>313</v>
      </c>
      <c r="B319" s="11">
        <f>IF(A319="","",IF(per_year=26,fst_pay_day+(pay_num-1)*per_y,IF(per_year=52,fst_pay_day+(pay_num-1)*per_y,DATE(YEAR(fst_pay_day),MONTH(fst_pay_day)+(A319-1)*IF(per_year&gt;=26,0,per_y),IF(per_year=24,IF((MOD(pay_num-1,2))=1,DAY(fst_pay_day)+14,DAY(fst_pay_day)),DAY(fst_pay_day))))))</f>
        <v>50784</v>
      </c>
      <c r="C319" s="46">
        <f t="shared" si="28"/>
        <v>600.48</v>
      </c>
      <c r="D319" s="46">
        <f t="shared" si="29"/>
        <v>127.4</v>
      </c>
      <c r="E319" s="47">
        <f t="shared" si="30"/>
        <v>473.08000000000004</v>
      </c>
      <c r="F319" s="46">
        <f t="shared" si="31"/>
        <v>0</v>
      </c>
      <c r="G319" s="46">
        <f t="shared" si="32"/>
        <v>24527.2400000005</v>
      </c>
      <c r="H319" s="46">
        <f t="shared" si="33"/>
        <v>24527.2400000005</v>
      </c>
    </row>
    <row r="320" spans="1:8" s="10" customFormat="1" ht="15" customHeight="1" x14ac:dyDescent="0.2">
      <c r="A320" s="10">
        <f t="shared" si="34"/>
        <v>314</v>
      </c>
      <c r="B320" s="11">
        <f>IF(A320="","",IF(per_year=26,fst_pay_day+(pay_num-1)*per_y,IF(per_year=52,fst_pay_day+(pay_num-1)*per_y,DATE(YEAR(fst_pay_day),MONTH(fst_pay_day)+(A320-1)*IF(per_year&gt;=26,0,per_y),IF(per_year=24,IF((MOD(pay_num-1,2))=1,DAY(fst_pay_day)+14,DAY(fst_pay_day)),DAY(fst_pay_day))))))</f>
        <v>50815</v>
      </c>
      <c r="C320" s="46">
        <f t="shared" si="28"/>
        <v>600.48</v>
      </c>
      <c r="D320" s="46">
        <f t="shared" si="29"/>
        <v>124.99</v>
      </c>
      <c r="E320" s="47">
        <f t="shared" si="30"/>
        <v>475.49</v>
      </c>
      <c r="F320" s="46">
        <f t="shared" si="31"/>
        <v>0</v>
      </c>
      <c r="G320" s="46">
        <f t="shared" si="32"/>
        <v>24051.750000000502</v>
      </c>
      <c r="H320" s="46">
        <f t="shared" si="33"/>
        <v>24051.750000000502</v>
      </c>
    </row>
    <row r="321" spans="1:8" s="10" customFormat="1" ht="15" customHeight="1" x14ac:dyDescent="0.2">
      <c r="A321" s="10">
        <f t="shared" si="34"/>
        <v>315</v>
      </c>
      <c r="B321" s="11">
        <f>IF(A321="","",IF(per_year=26,fst_pay_day+(pay_num-1)*per_y,IF(per_year=52,fst_pay_day+(pay_num-1)*per_y,DATE(YEAR(fst_pay_day),MONTH(fst_pay_day)+(A321-1)*IF(per_year&gt;=26,0,per_y),IF(per_year=24,IF((MOD(pay_num-1,2))=1,DAY(fst_pay_day)+14,DAY(fst_pay_day)),DAY(fst_pay_day))))))</f>
        <v>50843</v>
      </c>
      <c r="C321" s="46">
        <f t="shared" si="28"/>
        <v>600.48</v>
      </c>
      <c r="D321" s="46">
        <f t="shared" si="29"/>
        <v>110.7</v>
      </c>
      <c r="E321" s="47">
        <f t="shared" si="30"/>
        <v>489.78000000000003</v>
      </c>
      <c r="F321" s="46">
        <f t="shared" si="31"/>
        <v>0</v>
      </c>
      <c r="G321" s="46">
        <f t="shared" si="32"/>
        <v>23561.970000000503</v>
      </c>
      <c r="H321" s="46">
        <f t="shared" si="33"/>
        <v>23561.970000000503</v>
      </c>
    </row>
    <row r="322" spans="1:8" s="10" customFormat="1" ht="15" customHeight="1" x14ac:dyDescent="0.2">
      <c r="A322" s="10">
        <f t="shared" si="34"/>
        <v>316</v>
      </c>
      <c r="B322" s="11">
        <f>IF(A322="","",IF(per_year=26,fst_pay_day+(pay_num-1)*per_y,IF(per_year=52,fst_pay_day+(pay_num-1)*per_y,DATE(YEAR(fst_pay_day),MONTH(fst_pay_day)+(A322-1)*IF(per_year&gt;=26,0,per_y),IF(per_year=24,IF((MOD(pay_num-1,2))=1,DAY(fst_pay_day)+14,DAY(fst_pay_day)),DAY(fst_pay_day))))))</f>
        <v>50874</v>
      </c>
      <c r="C322" s="46">
        <f t="shared" si="28"/>
        <v>600.48</v>
      </c>
      <c r="D322" s="46">
        <f t="shared" si="29"/>
        <v>120.07</v>
      </c>
      <c r="E322" s="47">
        <f t="shared" si="30"/>
        <v>480.41</v>
      </c>
      <c r="F322" s="46">
        <f t="shared" si="31"/>
        <v>0</v>
      </c>
      <c r="G322" s="46">
        <f t="shared" si="32"/>
        <v>23081.560000000503</v>
      </c>
      <c r="H322" s="46">
        <f t="shared" si="33"/>
        <v>23081.560000000503</v>
      </c>
    </row>
    <row r="323" spans="1:8" s="10" customFormat="1" ht="15" customHeight="1" x14ac:dyDescent="0.2">
      <c r="A323" s="10">
        <f t="shared" si="34"/>
        <v>317</v>
      </c>
      <c r="B323" s="11">
        <f>IF(A323="","",IF(per_year=26,fst_pay_day+(pay_num-1)*per_y,IF(per_year=52,fst_pay_day+(pay_num-1)*per_y,DATE(YEAR(fst_pay_day),MONTH(fst_pay_day)+(A323-1)*IF(per_year&gt;=26,0,per_y),IF(per_year=24,IF((MOD(pay_num-1,2))=1,DAY(fst_pay_day)+14,DAY(fst_pay_day)),DAY(fst_pay_day))))))</f>
        <v>50904</v>
      </c>
      <c r="C323" s="46">
        <f t="shared" si="28"/>
        <v>600.48</v>
      </c>
      <c r="D323" s="46">
        <f t="shared" si="29"/>
        <v>113.83</v>
      </c>
      <c r="E323" s="47">
        <f t="shared" si="30"/>
        <v>486.65000000000003</v>
      </c>
      <c r="F323" s="46">
        <f t="shared" si="31"/>
        <v>0</v>
      </c>
      <c r="G323" s="46">
        <f t="shared" si="32"/>
        <v>22594.910000000506</v>
      </c>
      <c r="H323" s="46">
        <f t="shared" si="33"/>
        <v>22594.910000000506</v>
      </c>
    </row>
    <row r="324" spans="1:8" s="10" customFormat="1" ht="15" customHeight="1" x14ac:dyDescent="0.2">
      <c r="A324" s="10">
        <f t="shared" si="34"/>
        <v>318</v>
      </c>
      <c r="B324" s="11">
        <f>IF(A324="","",IF(per_year=26,fst_pay_day+(pay_num-1)*per_y,IF(per_year=52,fst_pay_day+(pay_num-1)*per_y,DATE(YEAR(fst_pay_day),MONTH(fst_pay_day)+(A324-1)*IF(per_year&gt;=26,0,per_y),IF(per_year=24,IF((MOD(pay_num-1,2))=1,DAY(fst_pay_day)+14,DAY(fst_pay_day)),DAY(fst_pay_day))))))</f>
        <v>50935</v>
      </c>
      <c r="C324" s="46">
        <f t="shared" si="28"/>
        <v>600.48</v>
      </c>
      <c r="D324" s="46">
        <f t="shared" si="29"/>
        <v>115.14</v>
      </c>
      <c r="E324" s="47">
        <f t="shared" si="30"/>
        <v>485.34000000000003</v>
      </c>
      <c r="F324" s="46">
        <f t="shared" si="31"/>
        <v>0</v>
      </c>
      <c r="G324" s="46">
        <f t="shared" si="32"/>
        <v>22109.570000000505</v>
      </c>
      <c r="H324" s="46">
        <f t="shared" si="33"/>
        <v>22109.570000000505</v>
      </c>
    </row>
    <row r="325" spans="1:8" s="10" customFormat="1" ht="15" customHeight="1" x14ac:dyDescent="0.2">
      <c r="A325" s="10">
        <f t="shared" si="34"/>
        <v>319</v>
      </c>
      <c r="B325" s="11">
        <f>IF(A325="","",IF(per_year=26,fst_pay_day+(pay_num-1)*per_y,IF(per_year=52,fst_pay_day+(pay_num-1)*per_y,DATE(YEAR(fst_pay_day),MONTH(fst_pay_day)+(A325-1)*IF(per_year&gt;=26,0,per_y),IF(per_year=24,IF((MOD(pay_num-1,2))=1,DAY(fst_pay_day)+14,DAY(fst_pay_day)),DAY(fst_pay_day))))))</f>
        <v>50965</v>
      </c>
      <c r="C325" s="46">
        <f t="shared" si="28"/>
        <v>600.48</v>
      </c>
      <c r="D325" s="46">
        <f t="shared" si="29"/>
        <v>109.03</v>
      </c>
      <c r="E325" s="47">
        <f t="shared" si="30"/>
        <v>491.45000000000005</v>
      </c>
      <c r="F325" s="46">
        <f t="shared" si="31"/>
        <v>0</v>
      </c>
      <c r="G325" s="46">
        <f t="shared" si="32"/>
        <v>21618.120000000505</v>
      </c>
      <c r="H325" s="46">
        <f t="shared" si="33"/>
        <v>21618.120000000505</v>
      </c>
    </row>
    <row r="326" spans="1:8" s="10" customFormat="1" ht="15" customHeight="1" x14ac:dyDescent="0.2">
      <c r="A326" s="10">
        <f t="shared" si="34"/>
        <v>320</v>
      </c>
      <c r="B326" s="11">
        <f>IF(A326="","",IF(per_year=26,fst_pay_day+(pay_num-1)*per_y,IF(per_year=52,fst_pay_day+(pay_num-1)*per_y,DATE(YEAR(fst_pay_day),MONTH(fst_pay_day)+(A326-1)*IF(per_year&gt;=26,0,per_y),IF(per_year=24,IF((MOD(pay_num-1,2))=1,DAY(fst_pay_day)+14,DAY(fst_pay_day)),DAY(fst_pay_day))))))</f>
        <v>50996</v>
      </c>
      <c r="C326" s="46">
        <f t="shared" si="28"/>
        <v>600.48</v>
      </c>
      <c r="D326" s="46">
        <f t="shared" si="29"/>
        <v>110.16</v>
      </c>
      <c r="E326" s="47">
        <f t="shared" si="30"/>
        <v>490.32000000000005</v>
      </c>
      <c r="F326" s="46">
        <f t="shared" si="31"/>
        <v>0</v>
      </c>
      <c r="G326" s="46">
        <f t="shared" si="32"/>
        <v>21127.800000000505</v>
      </c>
      <c r="H326" s="46">
        <f t="shared" si="33"/>
        <v>21127.800000000505</v>
      </c>
    </row>
    <row r="327" spans="1:8" s="10" customFormat="1" ht="15" customHeight="1" x14ac:dyDescent="0.2">
      <c r="A327" s="10">
        <f t="shared" si="34"/>
        <v>321</v>
      </c>
      <c r="B327" s="11">
        <f>IF(A327="","",IF(per_year=26,fst_pay_day+(pay_num-1)*per_y,IF(per_year=52,fst_pay_day+(pay_num-1)*per_y,DATE(YEAR(fst_pay_day),MONTH(fst_pay_day)+(A327-1)*IF(per_year&gt;=26,0,per_y),IF(per_year=24,IF((MOD(pay_num-1,2))=1,DAY(fst_pay_day)+14,DAY(fst_pay_day)),DAY(fst_pay_day))))))</f>
        <v>51027</v>
      </c>
      <c r="C327" s="46">
        <f t="shared" ref="C327:C390" si="35">IF(A327="","",IF(A327=baloon,H326+D327,IF(IF(dif_payment&gt;0,dif_payment,IF(OR(add_pay=FALSE,add_pay_freq="",add_pay_freq=0),emp,IF(MOD(A327,add_pay_freq)=0,emp+add_pay_am,emp)))&gt;H326+D327,H326+D327,IF(dif_payment&gt;0,dif_payment,IF(OR(add_pay=FALSE,add_pay_freq="",add_pay_freq=0),emp,IF(MOD(A327,add_pay_freq)=0,emp+add_pay_am,emp))))))</f>
        <v>600.48</v>
      </c>
      <c r="D327" s="46">
        <f t="shared" ref="D327:D390" si="36">IF(A327="","",IF(rounding,ROUND((B327-B326)*(G326*rate),2),(B327-B326)*(G326*rate)))</f>
        <v>107.66</v>
      </c>
      <c r="E327" s="47">
        <f t="shared" ref="E327:E390" si="37">IF(A327="","",IF((payment-interest)&lt;0,0,payment-interest))</f>
        <v>492.82000000000005</v>
      </c>
      <c r="F327" s="46">
        <f t="shared" ref="F327:F390" si="38">IF(A327="","",IF(payment&gt;interest_balance,0,interest_balance-payment))</f>
        <v>0</v>
      </c>
      <c r="G327" s="46">
        <f t="shared" ref="G327:G390" si="39">IF(A327="","",IF(payment&gt;interest_balance,G326+interest_balance-payment,G326))</f>
        <v>20634.980000000505</v>
      </c>
      <c r="H327" s="46">
        <f t="shared" ref="H327:H390" si="40">IF(A327="","",G327+F327)</f>
        <v>20634.980000000505</v>
      </c>
    </row>
    <row r="328" spans="1:8" s="10" customFormat="1" ht="15" customHeight="1" x14ac:dyDescent="0.2">
      <c r="A328" s="10">
        <f t="shared" ref="A328:A391" si="41">IF(OR(H327&lt;=0.004,H327=""),"",A327+1)</f>
        <v>322</v>
      </c>
      <c r="B328" s="11">
        <f>IF(A328="","",IF(per_year=26,fst_pay_day+(pay_num-1)*per_y,IF(per_year=52,fst_pay_day+(pay_num-1)*per_y,DATE(YEAR(fst_pay_day),MONTH(fst_pay_day)+(A328-1)*IF(per_year&gt;=26,0,per_y),IF(per_year=24,IF((MOD(pay_num-1,2))=1,DAY(fst_pay_day)+14,DAY(fst_pay_day)),DAY(fst_pay_day))))))</f>
        <v>51057</v>
      </c>
      <c r="C328" s="46">
        <f t="shared" si="35"/>
        <v>600.48</v>
      </c>
      <c r="D328" s="46">
        <f t="shared" si="36"/>
        <v>101.76</v>
      </c>
      <c r="E328" s="47">
        <f t="shared" si="37"/>
        <v>498.72</v>
      </c>
      <c r="F328" s="46">
        <f t="shared" si="38"/>
        <v>0</v>
      </c>
      <c r="G328" s="46">
        <f t="shared" si="39"/>
        <v>20136.260000000504</v>
      </c>
      <c r="H328" s="46">
        <f t="shared" si="40"/>
        <v>20136.260000000504</v>
      </c>
    </row>
    <row r="329" spans="1:8" s="10" customFormat="1" ht="15" customHeight="1" x14ac:dyDescent="0.2">
      <c r="A329" s="10">
        <f t="shared" si="41"/>
        <v>323</v>
      </c>
      <c r="B329" s="11">
        <f>IF(A329="","",IF(per_year=26,fst_pay_day+(pay_num-1)*per_y,IF(per_year=52,fst_pay_day+(pay_num-1)*per_y,DATE(YEAR(fst_pay_day),MONTH(fst_pay_day)+(A329-1)*IF(per_year&gt;=26,0,per_y),IF(per_year=24,IF((MOD(pay_num-1,2))=1,DAY(fst_pay_day)+14,DAY(fst_pay_day)),DAY(fst_pay_day))))))</f>
        <v>51088</v>
      </c>
      <c r="C329" s="46">
        <f t="shared" si="35"/>
        <v>600.48</v>
      </c>
      <c r="D329" s="46">
        <f t="shared" si="36"/>
        <v>102.61</v>
      </c>
      <c r="E329" s="47">
        <f t="shared" si="37"/>
        <v>497.87</v>
      </c>
      <c r="F329" s="46">
        <f t="shared" si="38"/>
        <v>0</v>
      </c>
      <c r="G329" s="46">
        <f t="shared" si="39"/>
        <v>19638.390000000505</v>
      </c>
      <c r="H329" s="46">
        <f t="shared" si="40"/>
        <v>19638.390000000505</v>
      </c>
    </row>
    <row r="330" spans="1:8" s="10" customFormat="1" ht="15" customHeight="1" x14ac:dyDescent="0.2">
      <c r="A330" s="10">
        <f t="shared" si="41"/>
        <v>324</v>
      </c>
      <c r="B330" s="11">
        <f>IF(A330="","",IF(per_year=26,fst_pay_day+(pay_num-1)*per_y,IF(per_year=52,fst_pay_day+(pay_num-1)*per_y,DATE(YEAR(fst_pay_day),MONTH(fst_pay_day)+(A330-1)*IF(per_year&gt;=26,0,per_y),IF(per_year=24,IF((MOD(pay_num-1,2))=1,DAY(fst_pay_day)+14,DAY(fst_pay_day)),DAY(fst_pay_day))))))</f>
        <v>51118</v>
      </c>
      <c r="C330" s="46">
        <f t="shared" si="35"/>
        <v>600.48</v>
      </c>
      <c r="D330" s="46">
        <f t="shared" si="36"/>
        <v>96.85</v>
      </c>
      <c r="E330" s="47">
        <f t="shared" si="37"/>
        <v>503.63</v>
      </c>
      <c r="F330" s="46">
        <f t="shared" si="38"/>
        <v>0</v>
      </c>
      <c r="G330" s="46">
        <f t="shared" si="39"/>
        <v>19134.760000000504</v>
      </c>
      <c r="H330" s="46">
        <f t="shared" si="40"/>
        <v>19134.760000000504</v>
      </c>
    </row>
    <row r="331" spans="1:8" s="10" customFormat="1" ht="15" customHeight="1" x14ac:dyDescent="0.2">
      <c r="A331" s="10">
        <f t="shared" si="41"/>
        <v>325</v>
      </c>
      <c r="B331" s="11">
        <f>IF(A331="","",IF(per_year=26,fst_pay_day+(pay_num-1)*per_y,IF(per_year=52,fst_pay_day+(pay_num-1)*per_y,DATE(YEAR(fst_pay_day),MONTH(fst_pay_day)+(A331-1)*IF(per_year&gt;=26,0,per_y),IF(per_year=24,IF((MOD(pay_num-1,2))=1,DAY(fst_pay_day)+14,DAY(fst_pay_day)),DAY(fst_pay_day))))))</f>
        <v>51149</v>
      </c>
      <c r="C331" s="46">
        <f t="shared" si="35"/>
        <v>600.48</v>
      </c>
      <c r="D331" s="46">
        <f t="shared" si="36"/>
        <v>97.51</v>
      </c>
      <c r="E331" s="47">
        <f t="shared" si="37"/>
        <v>502.97</v>
      </c>
      <c r="F331" s="46">
        <f t="shared" si="38"/>
        <v>0</v>
      </c>
      <c r="G331" s="46">
        <f t="shared" si="39"/>
        <v>18631.790000000503</v>
      </c>
      <c r="H331" s="46">
        <f t="shared" si="40"/>
        <v>18631.790000000503</v>
      </c>
    </row>
    <row r="332" spans="1:8" s="10" customFormat="1" ht="15" customHeight="1" x14ac:dyDescent="0.2">
      <c r="A332" s="10">
        <f t="shared" si="41"/>
        <v>326</v>
      </c>
      <c r="B332" s="11">
        <f>IF(A332="","",IF(per_year=26,fst_pay_day+(pay_num-1)*per_y,IF(per_year=52,fst_pay_day+(pay_num-1)*per_y,DATE(YEAR(fst_pay_day),MONTH(fst_pay_day)+(A332-1)*IF(per_year&gt;=26,0,per_y),IF(per_year=24,IF((MOD(pay_num-1,2))=1,DAY(fst_pay_day)+14,DAY(fst_pay_day)),DAY(fst_pay_day))))))</f>
        <v>51180</v>
      </c>
      <c r="C332" s="46">
        <f t="shared" si="35"/>
        <v>600.48</v>
      </c>
      <c r="D332" s="46">
        <f t="shared" si="36"/>
        <v>94.95</v>
      </c>
      <c r="E332" s="47">
        <f t="shared" si="37"/>
        <v>505.53000000000003</v>
      </c>
      <c r="F332" s="46">
        <f t="shared" si="38"/>
        <v>0</v>
      </c>
      <c r="G332" s="46">
        <f t="shared" si="39"/>
        <v>18126.260000000504</v>
      </c>
      <c r="H332" s="46">
        <f t="shared" si="40"/>
        <v>18126.260000000504</v>
      </c>
    </row>
    <row r="333" spans="1:8" s="10" customFormat="1" ht="15" customHeight="1" x14ac:dyDescent="0.2">
      <c r="A333" s="10">
        <f t="shared" si="41"/>
        <v>327</v>
      </c>
      <c r="B333" s="11">
        <f>IF(A333="","",IF(per_year=26,fst_pay_day+(pay_num-1)*per_y,IF(per_year=52,fst_pay_day+(pay_num-1)*per_y,DATE(YEAR(fst_pay_day),MONTH(fst_pay_day)+(A333-1)*IF(per_year&gt;=26,0,per_y),IF(per_year=24,IF((MOD(pay_num-1,2))=1,DAY(fst_pay_day)+14,DAY(fst_pay_day)),DAY(fst_pay_day))))))</f>
        <v>51209</v>
      </c>
      <c r="C333" s="46">
        <f t="shared" si="35"/>
        <v>600.48</v>
      </c>
      <c r="D333" s="46">
        <f t="shared" si="36"/>
        <v>86.41</v>
      </c>
      <c r="E333" s="47">
        <f t="shared" si="37"/>
        <v>514.07000000000005</v>
      </c>
      <c r="F333" s="46">
        <f t="shared" si="38"/>
        <v>0</v>
      </c>
      <c r="G333" s="46">
        <f t="shared" si="39"/>
        <v>17612.190000000504</v>
      </c>
      <c r="H333" s="46">
        <f t="shared" si="40"/>
        <v>17612.190000000504</v>
      </c>
    </row>
    <row r="334" spans="1:8" s="10" customFormat="1" ht="15" customHeight="1" x14ac:dyDescent="0.2">
      <c r="A334" s="10">
        <f t="shared" si="41"/>
        <v>328</v>
      </c>
      <c r="B334" s="11">
        <f>IF(A334="","",IF(per_year=26,fst_pay_day+(pay_num-1)*per_y,IF(per_year=52,fst_pay_day+(pay_num-1)*per_y,DATE(YEAR(fst_pay_day),MONTH(fst_pay_day)+(A334-1)*IF(per_year&gt;=26,0,per_y),IF(per_year=24,IF((MOD(pay_num-1,2))=1,DAY(fst_pay_day)+14,DAY(fst_pay_day)),DAY(fst_pay_day))))))</f>
        <v>51240</v>
      </c>
      <c r="C334" s="46">
        <f t="shared" si="35"/>
        <v>600.48</v>
      </c>
      <c r="D334" s="46">
        <f t="shared" si="36"/>
        <v>89.75</v>
      </c>
      <c r="E334" s="47">
        <f t="shared" si="37"/>
        <v>510.73</v>
      </c>
      <c r="F334" s="46">
        <f t="shared" si="38"/>
        <v>0</v>
      </c>
      <c r="G334" s="46">
        <f t="shared" si="39"/>
        <v>17101.460000000505</v>
      </c>
      <c r="H334" s="46">
        <f t="shared" si="40"/>
        <v>17101.460000000505</v>
      </c>
    </row>
    <row r="335" spans="1:8" s="10" customFormat="1" ht="15" customHeight="1" x14ac:dyDescent="0.2">
      <c r="A335" s="10">
        <f t="shared" si="41"/>
        <v>329</v>
      </c>
      <c r="B335" s="11">
        <f>IF(A335="","",IF(per_year=26,fst_pay_day+(pay_num-1)*per_y,IF(per_year=52,fst_pay_day+(pay_num-1)*per_y,DATE(YEAR(fst_pay_day),MONTH(fst_pay_day)+(A335-1)*IF(per_year&gt;=26,0,per_y),IF(per_year=24,IF((MOD(pay_num-1,2))=1,DAY(fst_pay_day)+14,DAY(fst_pay_day)),DAY(fst_pay_day))))))</f>
        <v>51270</v>
      </c>
      <c r="C335" s="46">
        <f t="shared" si="35"/>
        <v>600.48</v>
      </c>
      <c r="D335" s="46">
        <f t="shared" si="36"/>
        <v>84.34</v>
      </c>
      <c r="E335" s="47">
        <f t="shared" si="37"/>
        <v>516.14</v>
      </c>
      <c r="F335" s="46">
        <f t="shared" si="38"/>
        <v>0</v>
      </c>
      <c r="G335" s="46">
        <f t="shared" si="39"/>
        <v>16585.320000000505</v>
      </c>
      <c r="H335" s="46">
        <f t="shared" si="40"/>
        <v>16585.320000000505</v>
      </c>
    </row>
    <row r="336" spans="1:8" s="10" customFormat="1" ht="15" customHeight="1" x14ac:dyDescent="0.2">
      <c r="A336" s="10">
        <f t="shared" si="41"/>
        <v>330</v>
      </c>
      <c r="B336" s="11">
        <f>IF(A336="","",IF(per_year=26,fst_pay_day+(pay_num-1)*per_y,IF(per_year=52,fst_pay_day+(pay_num-1)*per_y,DATE(YEAR(fst_pay_day),MONTH(fst_pay_day)+(A336-1)*IF(per_year&gt;=26,0,per_y),IF(per_year=24,IF((MOD(pay_num-1,2))=1,DAY(fst_pay_day)+14,DAY(fst_pay_day)),DAY(fst_pay_day))))))</f>
        <v>51301</v>
      </c>
      <c r="C336" s="46">
        <f t="shared" si="35"/>
        <v>600.48</v>
      </c>
      <c r="D336" s="46">
        <f t="shared" si="36"/>
        <v>84.52</v>
      </c>
      <c r="E336" s="47">
        <f t="shared" si="37"/>
        <v>515.96</v>
      </c>
      <c r="F336" s="46">
        <f t="shared" si="38"/>
        <v>0</v>
      </c>
      <c r="G336" s="46">
        <f t="shared" si="39"/>
        <v>16069.360000000506</v>
      </c>
      <c r="H336" s="46">
        <f t="shared" si="40"/>
        <v>16069.360000000506</v>
      </c>
    </row>
    <row r="337" spans="1:8" s="10" customFormat="1" ht="15" customHeight="1" x14ac:dyDescent="0.2">
      <c r="A337" s="10">
        <f t="shared" si="41"/>
        <v>331</v>
      </c>
      <c r="B337" s="11">
        <f>IF(A337="","",IF(per_year=26,fst_pay_day+(pay_num-1)*per_y,IF(per_year=52,fst_pay_day+(pay_num-1)*per_y,DATE(YEAR(fst_pay_day),MONTH(fst_pay_day)+(A337-1)*IF(per_year&gt;=26,0,per_y),IF(per_year=24,IF((MOD(pay_num-1,2))=1,DAY(fst_pay_day)+14,DAY(fst_pay_day)),DAY(fst_pay_day))))))</f>
        <v>51331</v>
      </c>
      <c r="C337" s="46">
        <f t="shared" si="35"/>
        <v>600.48</v>
      </c>
      <c r="D337" s="46">
        <f t="shared" si="36"/>
        <v>79.25</v>
      </c>
      <c r="E337" s="47">
        <f t="shared" si="37"/>
        <v>521.23</v>
      </c>
      <c r="F337" s="46">
        <f t="shared" si="38"/>
        <v>0</v>
      </c>
      <c r="G337" s="46">
        <f t="shared" si="39"/>
        <v>15548.130000000507</v>
      </c>
      <c r="H337" s="46">
        <f t="shared" si="40"/>
        <v>15548.130000000507</v>
      </c>
    </row>
    <row r="338" spans="1:8" s="10" customFormat="1" ht="15" customHeight="1" x14ac:dyDescent="0.2">
      <c r="A338" s="10">
        <f t="shared" si="41"/>
        <v>332</v>
      </c>
      <c r="B338" s="11">
        <f>IF(A338="","",IF(per_year=26,fst_pay_day+(pay_num-1)*per_y,IF(per_year=52,fst_pay_day+(pay_num-1)*per_y,DATE(YEAR(fst_pay_day),MONTH(fst_pay_day)+(A338-1)*IF(per_year&gt;=26,0,per_y),IF(per_year=24,IF((MOD(pay_num-1,2))=1,DAY(fst_pay_day)+14,DAY(fst_pay_day)),DAY(fst_pay_day))))))</f>
        <v>51362</v>
      </c>
      <c r="C338" s="46">
        <f t="shared" si="35"/>
        <v>600.48</v>
      </c>
      <c r="D338" s="46">
        <f t="shared" si="36"/>
        <v>79.23</v>
      </c>
      <c r="E338" s="47">
        <f t="shared" si="37"/>
        <v>521.25</v>
      </c>
      <c r="F338" s="46">
        <f t="shared" si="38"/>
        <v>0</v>
      </c>
      <c r="G338" s="46">
        <f t="shared" si="39"/>
        <v>15026.880000000507</v>
      </c>
      <c r="H338" s="46">
        <f t="shared" si="40"/>
        <v>15026.880000000507</v>
      </c>
    </row>
    <row r="339" spans="1:8" s="10" customFormat="1" ht="15" customHeight="1" x14ac:dyDescent="0.2">
      <c r="A339" s="10">
        <f t="shared" si="41"/>
        <v>333</v>
      </c>
      <c r="B339" s="11">
        <f>IF(A339="","",IF(per_year=26,fst_pay_day+(pay_num-1)*per_y,IF(per_year=52,fst_pay_day+(pay_num-1)*per_y,DATE(YEAR(fst_pay_day),MONTH(fst_pay_day)+(A339-1)*IF(per_year&gt;=26,0,per_y),IF(per_year=24,IF((MOD(pay_num-1,2))=1,DAY(fst_pay_day)+14,DAY(fst_pay_day)),DAY(fst_pay_day))))))</f>
        <v>51393</v>
      </c>
      <c r="C339" s="46">
        <f t="shared" si="35"/>
        <v>600.48</v>
      </c>
      <c r="D339" s="46">
        <f t="shared" si="36"/>
        <v>76.58</v>
      </c>
      <c r="E339" s="47">
        <f t="shared" si="37"/>
        <v>523.9</v>
      </c>
      <c r="F339" s="46">
        <f t="shared" si="38"/>
        <v>0</v>
      </c>
      <c r="G339" s="46">
        <f t="shared" si="39"/>
        <v>14502.980000000507</v>
      </c>
      <c r="H339" s="46">
        <f t="shared" si="40"/>
        <v>14502.980000000507</v>
      </c>
    </row>
    <row r="340" spans="1:8" s="10" customFormat="1" ht="15" customHeight="1" x14ac:dyDescent="0.2">
      <c r="A340" s="10">
        <f t="shared" si="41"/>
        <v>334</v>
      </c>
      <c r="B340" s="11">
        <f>IF(A340="","",IF(per_year=26,fst_pay_day+(pay_num-1)*per_y,IF(per_year=52,fst_pay_day+(pay_num-1)*per_y,DATE(YEAR(fst_pay_day),MONTH(fst_pay_day)+(A340-1)*IF(per_year&gt;=26,0,per_y),IF(per_year=24,IF((MOD(pay_num-1,2))=1,DAY(fst_pay_day)+14,DAY(fst_pay_day)),DAY(fst_pay_day))))))</f>
        <v>51423</v>
      </c>
      <c r="C340" s="46">
        <f t="shared" si="35"/>
        <v>600.48</v>
      </c>
      <c r="D340" s="46">
        <f t="shared" si="36"/>
        <v>71.52</v>
      </c>
      <c r="E340" s="47">
        <f t="shared" si="37"/>
        <v>528.96</v>
      </c>
      <c r="F340" s="46">
        <f t="shared" si="38"/>
        <v>0</v>
      </c>
      <c r="G340" s="46">
        <f t="shared" si="39"/>
        <v>13974.020000000508</v>
      </c>
      <c r="H340" s="46">
        <f t="shared" si="40"/>
        <v>13974.020000000508</v>
      </c>
    </row>
    <row r="341" spans="1:8" s="10" customFormat="1" ht="15" customHeight="1" x14ac:dyDescent="0.2">
      <c r="A341" s="10">
        <f t="shared" si="41"/>
        <v>335</v>
      </c>
      <c r="B341" s="11">
        <f>IF(A341="","",IF(per_year=26,fst_pay_day+(pay_num-1)*per_y,IF(per_year=52,fst_pay_day+(pay_num-1)*per_y,DATE(YEAR(fst_pay_day),MONTH(fst_pay_day)+(A341-1)*IF(per_year&gt;=26,0,per_y),IF(per_year=24,IF((MOD(pay_num-1,2))=1,DAY(fst_pay_day)+14,DAY(fst_pay_day)),DAY(fst_pay_day))))))</f>
        <v>51454</v>
      </c>
      <c r="C341" s="46">
        <f t="shared" si="35"/>
        <v>600.48</v>
      </c>
      <c r="D341" s="46">
        <f t="shared" si="36"/>
        <v>71.209999999999994</v>
      </c>
      <c r="E341" s="47">
        <f t="shared" si="37"/>
        <v>529.27</v>
      </c>
      <c r="F341" s="46">
        <f t="shared" si="38"/>
        <v>0</v>
      </c>
      <c r="G341" s="46">
        <f t="shared" si="39"/>
        <v>13444.750000000507</v>
      </c>
      <c r="H341" s="46">
        <f t="shared" si="40"/>
        <v>13444.750000000507</v>
      </c>
    </row>
    <row r="342" spans="1:8" s="10" customFormat="1" ht="15" customHeight="1" x14ac:dyDescent="0.2">
      <c r="A342" s="10">
        <f t="shared" si="41"/>
        <v>336</v>
      </c>
      <c r="B342" s="11">
        <f>IF(A342="","",IF(per_year=26,fst_pay_day+(pay_num-1)*per_y,IF(per_year=52,fst_pay_day+(pay_num-1)*per_y,DATE(YEAR(fst_pay_day),MONTH(fst_pay_day)+(A342-1)*IF(per_year&gt;=26,0,per_y),IF(per_year=24,IF((MOD(pay_num-1,2))=1,DAY(fst_pay_day)+14,DAY(fst_pay_day)),DAY(fst_pay_day))))))</f>
        <v>51484</v>
      </c>
      <c r="C342" s="46">
        <f t="shared" si="35"/>
        <v>600.48</v>
      </c>
      <c r="D342" s="46">
        <f t="shared" si="36"/>
        <v>66.3</v>
      </c>
      <c r="E342" s="47">
        <f t="shared" si="37"/>
        <v>534.18000000000006</v>
      </c>
      <c r="F342" s="46">
        <f t="shared" si="38"/>
        <v>0</v>
      </c>
      <c r="G342" s="46">
        <f t="shared" si="39"/>
        <v>12910.570000000507</v>
      </c>
      <c r="H342" s="46">
        <f t="shared" si="40"/>
        <v>12910.570000000507</v>
      </c>
    </row>
    <row r="343" spans="1:8" s="10" customFormat="1" ht="15" customHeight="1" x14ac:dyDescent="0.2">
      <c r="A343" s="10">
        <f t="shared" si="41"/>
        <v>337</v>
      </c>
      <c r="B343" s="11">
        <f>IF(A343="","",IF(per_year=26,fst_pay_day+(pay_num-1)*per_y,IF(per_year=52,fst_pay_day+(pay_num-1)*per_y,DATE(YEAR(fst_pay_day),MONTH(fst_pay_day)+(A343-1)*IF(per_year&gt;=26,0,per_y),IF(per_year=24,IF((MOD(pay_num-1,2))=1,DAY(fst_pay_day)+14,DAY(fst_pay_day)),DAY(fst_pay_day))))))</f>
        <v>51515</v>
      </c>
      <c r="C343" s="46">
        <f t="shared" si="35"/>
        <v>600.48</v>
      </c>
      <c r="D343" s="46">
        <f t="shared" si="36"/>
        <v>65.790000000000006</v>
      </c>
      <c r="E343" s="47">
        <f t="shared" si="37"/>
        <v>534.69000000000005</v>
      </c>
      <c r="F343" s="46">
        <f t="shared" si="38"/>
        <v>0</v>
      </c>
      <c r="G343" s="46">
        <f t="shared" si="39"/>
        <v>12375.880000000509</v>
      </c>
      <c r="H343" s="46">
        <f t="shared" si="40"/>
        <v>12375.880000000509</v>
      </c>
    </row>
    <row r="344" spans="1:8" s="10" customFormat="1" ht="15" customHeight="1" x14ac:dyDescent="0.2">
      <c r="A344" s="10">
        <f t="shared" si="41"/>
        <v>338</v>
      </c>
      <c r="B344" s="11">
        <f>IF(A344="","",IF(per_year=26,fst_pay_day+(pay_num-1)*per_y,IF(per_year=52,fst_pay_day+(pay_num-1)*per_y,DATE(YEAR(fst_pay_day),MONTH(fst_pay_day)+(A344-1)*IF(per_year&gt;=26,0,per_y),IF(per_year=24,IF((MOD(pay_num-1,2))=1,DAY(fst_pay_day)+14,DAY(fst_pay_day)),DAY(fst_pay_day))))))</f>
        <v>51546</v>
      </c>
      <c r="C344" s="46">
        <f t="shared" si="35"/>
        <v>600.48</v>
      </c>
      <c r="D344" s="46">
        <f t="shared" si="36"/>
        <v>63.07</v>
      </c>
      <c r="E344" s="47">
        <f t="shared" si="37"/>
        <v>537.41</v>
      </c>
      <c r="F344" s="46">
        <f t="shared" si="38"/>
        <v>0</v>
      </c>
      <c r="G344" s="46">
        <f t="shared" si="39"/>
        <v>11838.470000000509</v>
      </c>
      <c r="H344" s="46">
        <f t="shared" si="40"/>
        <v>11838.470000000509</v>
      </c>
    </row>
    <row r="345" spans="1:8" s="10" customFormat="1" ht="15" customHeight="1" x14ac:dyDescent="0.2">
      <c r="A345" s="10">
        <f t="shared" si="41"/>
        <v>339</v>
      </c>
      <c r="B345" s="11">
        <f>IF(A345="","",IF(per_year=26,fst_pay_day+(pay_num-1)*per_y,IF(per_year=52,fst_pay_day+(pay_num-1)*per_y,DATE(YEAR(fst_pay_day),MONTH(fst_pay_day)+(A345-1)*IF(per_year&gt;=26,0,per_y),IF(per_year=24,IF((MOD(pay_num-1,2))=1,DAY(fst_pay_day)+14,DAY(fst_pay_day)),DAY(fst_pay_day))))))</f>
        <v>51574</v>
      </c>
      <c r="C345" s="46">
        <f t="shared" si="35"/>
        <v>600.48</v>
      </c>
      <c r="D345" s="46">
        <f t="shared" si="36"/>
        <v>54.49</v>
      </c>
      <c r="E345" s="47">
        <f t="shared" si="37"/>
        <v>545.99</v>
      </c>
      <c r="F345" s="46">
        <f t="shared" si="38"/>
        <v>0</v>
      </c>
      <c r="G345" s="46">
        <f t="shared" si="39"/>
        <v>11292.480000000509</v>
      </c>
      <c r="H345" s="46">
        <f t="shared" si="40"/>
        <v>11292.480000000509</v>
      </c>
    </row>
    <row r="346" spans="1:8" s="10" customFormat="1" ht="15" customHeight="1" x14ac:dyDescent="0.2">
      <c r="A346" s="10">
        <f t="shared" si="41"/>
        <v>340</v>
      </c>
      <c r="B346" s="11">
        <f>IF(A346="","",IF(per_year=26,fst_pay_day+(pay_num-1)*per_y,IF(per_year=52,fst_pay_day+(pay_num-1)*per_y,DATE(YEAR(fst_pay_day),MONTH(fst_pay_day)+(A346-1)*IF(per_year&gt;=26,0,per_y),IF(per_year=24,IF((MOD(pay_num-1,2))=1,DAY(fst_pay_day)+14,DAY(fst_pay_day)),DAY(fst_pay_day))))))</f>
        <v>51605</v>
      </c>
      <c r="C346" s="46">
        <f t="shared" si="35"/>
        <v>600.48</v>
      </c>
      <c r="D346" s="46">
        <f t="shared" si="36"/>
        <v>57.55</v>
      </c>
      <c r="E346" s="47">
        <f t="shared" si="37"/>
        <v>542.93000000000006</v>
      </c>
      <c r="F346" s="46">
        <f t="shared" si="38"/>
        <v>0</v>
      </c>
      <c r="G346" s="46">
        <f t="shared" si="39"/>
        <v>10749.550000000509</v>
      </c>
      <c r="H346" s="46">
        <f t="shared" si="40"/>
        <v>10749.550000000509</v>
      </c>
    </row>
    <row r="347" spans="1:8" s="10" customFormat="1" ht="15" customHeight="1" x14ac:dyDescent="0.2">
      <c r="A347" s="10">
        <f t="shared" si="41"/>
        <v>341</v>
      </c>
      <c r="B347" s="11">
        <f>IF(A347="","",IF(per_year=26,fst_pay_day+(pay_num-1)*per_y,IF(per_year=52,fst_pay_day+(pay_num-1)*per_y,DATE(YEAR(fst_pay_day),MONTH(fst_pay_day)+(A347-1)*IF(per_year&gt;=26,0,per_y),IF(per_year=24,IF((MOD(pay_num-1,2))=1,DAY(fst_pay_day)+14,DAY(fst_pay_day)),DAY(fst_pay_day))))))</f>
        <v>51635</v>
      </c>
      <c r="C347" s="46">
        <f t="shared" si="35"/>
        <v>600.48</v>
      </c>
      <c r="D347" s="46">
        <f t="shared" si="36"/>
        <v>53.01</v>
      </c>
      <c r="E347" s="47">
        <f t="shared" si="37"/>
        <v>547.47</v>
      </c>
      <c r="F347" s="46">
        <f t="shared" si="38"/>
        <v>0</v>
      </c>
      <c r="G347" s="46">
        <f t="shared" si="39"/>
        <v>10202.080000000509</v>
      </c>
      <c r="H347" s="46">
        <f t="shared" si="40"/>
        <v>10202.080000000509</v>
      </c>
    </row>
    <row r="348" spans="1:8" s="10" customFormat="1" ht="15" customHeight="1" x14ac:dyDescent="0.2">
      <c r="A348" s="10">
        <f t="shared" si="41"/>
        <v>342</v>
      </c>
      <c r="B348" s="11">
        <f>IF(A348="","",IF(per_year=26,fst_pay_day+(pay_num-1)*per_y,IF(per_year=52,fst_pay_day+(pay_num-1)*per_y,DATE(YEAR(fst_pay_day),MONTH(fst_pay_day)+(A348-1)*IF(per_year&gt;=26,0,per_y),IF(per_year=24,IF((MOD(pay_num-1,2))=1,DAY(fst_pay_day)+14,DAY(fst_pay_day)),DAY(fst_pay_day))))))</f>
        <v>51666</v>
      </c>
      <c r="C348" s="46">
        <f t="shared" si="35"/>
        <v>600.48</v>
      </c>
      <c r="D348" s="46">
        <f t="shared" si="36"/>
        <v>51.99</v>
      </c>
      <c r="E348" s="47">
        <f t="shared" si="37"/>
        <v>548.49</v>
      </c>
      <c r="F348" s="46">
        <f t="shared" si="38"/>
        <v>0</v>
      </c>
      <c r="G348" s="46">
        <f t="shared" si="39"/>
        <v>9653.5900000005095</v>
      </c>
      <c r="H348" s="46">
        <f t="shared" si="40"/>
        <v>9653.5900000005095</v>
      </c>
    </row>
    <row r="349" spans="1:8" s="10" customFormat="1" ht="15" customHeight="1" x14ac:dyDescent="0.2">
      <c r="A349" s="10">
        <f t="shared" si="41"/>
        <v>343</v>
      </c>
      <c r="B349" s="11">
        <f>IF(A349="","",IF(per_year=26,fst_pay_day+(pay_num-1)*per_y,IF(per_year=52,fst_pay_day+(pay_num-1)*per_y,DATE(YEAR(fst_pay_day),MONTH(fst_pay_day)+(A349-1)*IF(per_year&gt;=26,0,per_y),IF(per_year=24,IF((MOD(pay_num-1,2))=1,DAY(fst_pay_day)+14,DAY(fst_pay_day)),DAY(fst_pay_day))))))</f>
        <v>51696</v>
      </c>
      <c r="C349" s="46">
        <f t="shared" si="35"/>
        <v>600.48</v>
      </c>
      <c r="D349" s="46">
        <f t="shared" si="36"/>
        <v>47.61</v>
      </c>
      <c r="E349" s="47">
        <f t="shared" si="37"/>
        <v>552.87</v>
      </c>
      <c r="F349" s="46">
        <f t="shared" si="38"/>
        <v>0</v>
      </c>
      <c r="G349" s="46">
        <f t="shared" si="39"/>
        <v>9100.7200000005105</v>
      </c>
      <c r="H349" s="46">
        <f t="shared" si="40"/>
        <v>9100.7200000005105</v>
      </c>
    </row>
    <row r="350" spans="1:8" s="10" customFormat="1" ht="15" customHeight="1" x14ac:dyDescent="0.2">
      <c r="A350" s="10">
        <f t="shared" si="41"/>
        <v>344</v>
      </c>
      <c r="B350" s="11">
        <f>IF(A350="","",IF(per_year=26,fst_pay_day+(pay_num-1)*per_y,IF(per_year=52,fst_pay_day+(pay_num-1)*per_y,DATE(YEAR(fst_pay_day),MONTH(fst_pay_day)+(A350-1)*IF(per_year&gt;=26,0,per_y),IF(per_year=24,IF((MOD(pay_num-1,2))=1,DAY(fst_pay_day)+14,DAY(fst_pay_day)),DAY(fst_pay_day))))))</f>
        <v>51727</v>
      </c>
      <c r="C350" s="46">
        <f t="shared" si="35"/>
        <v>600.48</v>
      </c>
      <c r="D350" s="46">
        <f t="shared" si="36"/>
        <v>46.38</v>
      </c>
      <c r="E350" s="47">
        <f t="shared" si="37"/>
        <v>554.1</v>
      </c>
      <c r="F350" s="46">
        <f t="shared" si="38"/>
        <v>0</v>
      </c>
      <c r="G350" s="46">
        <f t="shared" si="39"/>
        <v>8546.6200000005101</v>
      </c>
      <c r="H350" s="46">
        <f t="shared" si="40"/>
        <v>8546.6200000005101</v>
      </c>
    </row>
    <row r="351" spans="1:8" s="10" customFormat="1" ht="15" customHeight="1" x14ac:dyDescent="0.2">
      <c r="A351" s="10">
        <f t="shared" si="41"/>
        <v>345</v>
      </c>
      <c r="B351" s="11">
        <f>IF(A351="","",IF(per_year=26,fst_pay_day+(pay_num-1)*per_y,IF(per_year=52,fst_pay_day+(pay_num-1)*per_y,DATE(YEAR(fst_pay_day),MONTH(fst_pay_day)+(A351-1)*IF(per_year&gt;=26,0,per_y),IF(per_year=24,IF((MOD(pay_num-1,2))=1,DAY(fst_pay_day)+14,DAY(fst_pay_day)),DAY(fst_pay_day))))))</f>
        <v>51758</v>
      </c>
      <c r="C351" s="46">
        <f t="shared" si="35"/>
        <v>600.48</v>
      </c>
      <c r="D351" s="46">
        <f t="shared" si="36"/>
        <v>43.55</v>
      </c>
      <c r="E351" s="47">
        <f t="shared" si="37"/>
        <v>556.93000000000006</v>
      </c>
      <c r="F351" s="46">
        <f t="shared" si="38"/>
        <v>0</v>
      </c>
      <c r="G351" s="46">
        <f t="shared" si="39"/>
        <v>7989.6900000005098</v>
      </c>
      <c r="H351" s="46">
        <f t="shared" si="40"/>
        <v>7989.6900000005098</v>
      </c>
    </row>
    <row r="352" spans="1:8" s="10" customFormat="1" ht="15" customHeight="1" x14ac:dyDescent="0.2">
      <c r="A352" s="10">
        <f t="shared" si="41"/>
        <v>346</v>
      </c>
      <c r="B352" s="11">
        <f>IF(A352="","",IF(per_year=26,fst_pay_day+(pay_num-1)*per_y,IF(per_year=52,fst_pay_day+(pay_num-1)*per_y,DATE(YEAR(fst_pay_day),MONTH(fst_pay_day)+(A352-1)*IF(per_year&gt;=26,0,per_y),IF(per_year=24,IF((MOD(pay_num-1,2))=1,DAY(fst_pay_day)+14,DAY(fst_pay_day)),DAY(fst_pay_day))))))</f>
        <v>51788</v>
      </c>
      <c r="C352" s="46">
        <f t="shared" si="35"/>
        <v>600.48</v>
      </c>
      <c r="D352" s="46">
        <f t="shared" si="36"/>
        <v>39.4</v>
      </c>
      <c r="E352" s="47">
        <f t="shared" si="37"/>
        <v>561.08000000000004</v>
      </c>
      <c r="F352" s="46">
        <f t="shared" si="38"/>
        <v>0</v>
      </c>
      <c r="G352" s="46">
        <f t="shared" si="39"/>
        <v>7428.6100000005099</v>
      </c>
      <c r="H352" s="46">
        <f t="shared" si="40"/>
        <v>7428.6100000005099</v>
      </c>
    </row>
    <row r="353" spans="1:8" s="10" customFormat="1" ht="15" customHeight="1" x14ac:dyDescent="0.2">
      <c r="A353" s="10">
        <f t="shared" si="41"/>
        <v>347</v>
      </c>
      <c r="B353" s="11">
        <f>IF(A353="","",IF(per_year=26,fst_pay_day+(pay_num-1)*per_y,IF(per_year=52,fst_pay_day+(pay_num-1)*per_y,DATE(YEAR(fst_pay_day),MONTH(fst_pay_day)+(A353-1)*IF(per_year&gt;=26,0,per_y),IF(per_year=24,IF((MOD(pay_num-1,2))=1,DAY(fst_pay_day)+14,DAY(fst_pay_day)),DAY(fst_pay_day))))))</f>
        <v>51819</v>
      </c>
      <c r="C353" s="46">
        <f t="shared" si="35"/>
        <v>600.48</v>
      </c>
      <c r="D353" s="46">
        <f t="shared" si="36"/>
        <v>37.86</v>
      </c>
      <c r="E353" s="47">
        <f t="shared" si="37"/>
        <v>562.62</v>
      </c>
      <c r="F353" s="46">
        <f t="shared" si="38"/>
        <v>0</v>
      </c>
      <c r="G353" s="46">
        <f t="shared" si="39"/>
        <v>6865.9900000005091</v>
      </c>
      <c r="H353" s="46">
        <f t="shared" si="40"/>
        <v>6865.9900000005091</v>
      </c>
    </row>
    <row r="354" spans="1:8" s="10" customFormat="1" ht="15" customHeight="1" x14ac:dyDescent="0.2">
      <c r="A354" s="10">
        <f t="shared" si="41"/>
        <v>348</v>
      </c>
      <c r="B354" s="11">
        <f>IF(A354="","",IF(per_year=26,fst_pay_day+(pay_num-1)*per_y,IF(per_year=52,fst_pay_day+(pay_num-1)*per_y,DATE(YEAR(fst_pay_day),MONTH(fst_pay_day)+(A354-1)*IF(per_year&gt;=26,0,per_y),IF(per_year=24,IF((MOD(pay_num-1,2))=1,DAY(fst_pay_day)+14,DAY(fst_pay_day)),DAY(fst_pay_day))))))</f>
        <v>51849</v>
      </c>
      <c r="C354" s="46">
        <f t="shared" si="35"/>
        <v>600.48</v>
      </c>
      <c r="D354" s="46">
        <f t="shared" si="36"/>
        <v>33.86</v>
      </c>
      <c r="E354" s="47">
        <f t="shared" si="37"/>
        <v>566.62</v>
      </c>
      <c r="F354" s="46">
        <f t="shared" si="38"/>
        <v>0</v>
      </c>
      <c r="G354" s="46">
        <f t="shared" si="39"/>
        <v>6299.3700000005083</v>
      </c>
      <c r="H354" s="46">
        <f t="shared" si="40"/>
        <v>6299.3700000005083</v>
      </c>
    </row>
    <row r="355" spans="1:8" s="10" customFormat="1" ht="15" customHeight="1" x14ac:dyDescent="0.2">
      <c r="A355" s="10">
        <f t="shared" si="41"/>
        <v>349</v>
      </c>
      <c r="B355" s="11">
        <f>IF(A355="","",IF(per_year=26,fst_pay_day+(pay_num-1)*per_y,IF(per_year=52,fst_pay_day+(pay_num-1)*per_y,DATE(YEAR(fst_pay_day),MONTH(fst_pay_day)+(A355-1)*IF(per_year&gt;=26,0,per_y),IF(per_year=24,IF((MOD(pay_num-1,2))=1,DAY(fst_pay_day)+14,DAY(fst_pay_day)),DAY(fst_pay_day))))))</f>
        <v>51880</v>
      </c>
      <c r="C355" s="46">
        <f t="shared" si="35"/>
        <v>600.48</v>
      </c>
      <c r="D355" s="46">
        <f t="shared" si="36"/>
        <v>32.1</v>
      </c>
      <c r="E355" s="47">
        <f t="shared" si="37"/>
        <v>568.38</v>
      </c>
      <c r="F355" s="46">
        <f t="shared" si="38"/>
        <v>0</v>
      </c>
      <c r="G355" s="46">
        <f t="shared" si="39"/>
        <v>5730.9900000005091</v>
      </c>
      <c r="H355" s="46">
        <f t="shared" si="40"/>
        <v>5730.9900000005091</v>
      </c>
    </row>
    <row r="356" spans="1:8" s="10" customFormat="1" ht="15" customHeight="1" x14ac:dyDescent="0.2">
      <c r="A356" s="10">
        <f t="shared" si="41"/>
        <v>350</v>
      </c>
      <c r="B356" s="11">
        <f>IF(A356="","",IF(per_year=26,fst_pay_day+(pay_num-1)*per_y,IF(per_year=52,fst_pay_day+(pay_num-1)*per_y,DATE(YEAR(fst_pay_day),MONTH(fst_pay_day)+(A356-1)*IF(per_year&gt;=26,0,per_y),IF(per_year=24,IF((MOD(pay_num-1,2))=1,DAY(fst_pay_day)+14,DAY(fst_pay_day)),DAY(fst_pay_day))))))</f>
        <v>51911</v>
      </c>
      <c r="C356" s="46">
        <f t="shared" si="35"/>
        <v>600.48</v>
      </c>
      <c r="D356" s="46">
        <f t="shared" si="36"/>
        <v>29.2</v>
      </c>
      <c r="E356" s="47">
        <f t="shared" si="37"/>
        <v>571.28</v>
      </c>
      <c r="F356" s="46">
        <f t="shared" si="38"/>
        <v>0</v>
      </c>
      <c r="G356" s="46">
        <f t="shared" si="39"/>
        <v>5159.7100000005084</v>
      </c>
      <c r="H356" s="46">
        <f t="shared" si="40"/>
        <v>5159.7100000005084</v>
      </c>
    </row>
    <row r="357" spans="1:8" s="10" customFormat="1" ht="15" customHeight="1" x14ac:dyDescent="0.2">
      <c r="A357" s="10">
        <f t="shared" si="41"/>
        <v>351</v>
      </c>
      <c r="B357" s="11">
        <f>IF(A357="","",IF(per_year=26,fst_pay_day+(pay_num-1)*per_y,IF(per_year=52,fst_pay_day+(pay_num-1)*per_y,DATE(YEAR(fst_pay_day),MONTH(fst_pay_day)+(A357-1)*IF(per_year&gt;=26,0,per_y),IF(per_year=24,IF((MOD(pay_num-1,2))=1,DAY(fst_pay_day)+14,DAY(fst_pay_day)),DAY(fst_pay_day))))))</f>
        <v>51939</v>
      </c>
      <c r="C357" s="46">
        <f t="shared" si="35"/>
        <v>600.48</v>
      </c>
      <c r="D357" s="46">
        <f t="shared" si="36"/>
        <v>23.75</v>
      </c>
      <c r="E357" s="47">
        <f t="shared" si="37"/>
        <v>576.73</v>
      </c>
      <c r="F357" s="46">
        <f t="shared" si="38"/>
        <v>0</v>
      </c>
      <c r="G357" s="46">
        <f t="shared" si="39"/>
        <v>4582.9800000005089</v>
      </c>
      <c r="H357" s="46">
        <f t="shared" si="40"/>
        <v>4582.9800000005089</v>
      </c>
    </row>
    <row r="358" spans="1:8" s="10" customFormat="1" ht="15" customHeight="1" x14ac:dyDescent="0.2">
      <c r="A358" s="10">
        <f t="shared" si="41"/>
        <v>352</v>
      </c>
      <c r="B358" s="11">
        <f>IF(A358="","",IF(per_year=26,fst_pay_day+(pay_num-1)*per_y,IF(per_year=52,fst_pay_day+(pay_num-1)*per_y,DATE(YEAR(fst_pay_day),MONTH(fst_pay_day)+(A358-1)*IF(per_year&gt;=26,0,per_y),IF(per_year=24,IF((MOD(pay_num-1,2))=1,DAY(fst_pay_day)+14,DAY(fst_pay_day)),DAY(fst_pay_day))))))</f>
        <v>51970</v>
      </c>
      <c r="C358" s="46">
        <f t="shared" si="35"/>
        <v>600.48</v>
      </c>
      <c r="D358" s="46">
        <f t="shared" si="36"/>
        <v>23.35</v>
      </c>
      <c r="E358" s="47">
        <f t="shared" si="37"/>
        <v>577.13</v>
      </c>
      <c r="F358" s="46">
        <f t="shared" si="38"/>
        <v>0</v>
      </c>
      <c r="G358" s="46">
        <f t="shared" si="39"/>
        <v>4005.8500000005092</v>
      </c>
      <c r="H358" s="46">
        <f t="shared" si="40"/>
        <v>4005.8500000005092</v>
      </c>
    </row>
    <row r="359" spans="1:8" s="10" customFormat="1" ht="15" customHeight="1" x14ac:dyDescent="0.2">
      <c r="A359" s="10">
        <f t="shared" si="41"/>
        <v>353</v>
      </c>
      <c r="B359" s="11">
        <f>IF(A359="","",IF(per_year=26,fst_pay_day+(pay_num-1)*per_y,IF(per_year=52,fst_pay_day+(pay_num-1)*per_y,DATE(YEAR(fst_pay_day),MONTH(fst_pay_day)+(A359-1)*IF(per_year&gt;=26,0,per_y),IF(per_year=24,IF((MOD(pay_num-1,2))=1,DAY(fst_pay_day)+14,DAY(fst_pay_day)),DAY(fst_pay_day))))))</f>
        <v>52000</v>
      </c>
      <c r="C359" s="46">
        <f t="shared" si="35"/>
        <v>600.48</v>
      </c>
      <c r="D359" s="46">
        <f t="shared" si="36"/>
        <v>19.75</v>
      </c>
      <c r="E359" s="47">
        <f t="shared" si="37"/>
        <v>580.73</v>
      </c>
      <c r="F359" s="46">
        <f t="shared" si="38"/>
        <v>0</v>
      </c>
      <c r="G359" s="46">
        <f t="shared" si="39"/>
        <v>3425.1200000005092</v>
      </c>
      <c r="H359" s="46">
        <f t="shared" si="40"/>
        <v>3425.1200000005092</v>
      </c>
    </row>
    <row r="360" spans="1:8" s="10" customFormat="1" ht="15" customHeight="1" x14ac:dyDescent="0.2">
      <c r="A360" s="10">
        <f t="shared" si="41"/>
        <v>354</v>
      </c>
      <c r="B360" s="11">
        <f>IF(A360="","",IF(per_year=26,fst_pay_day+(pay_num-1)*per_y,IF(per_year=52,fst_pay_day+(pay_num-1)*per_y,DATE(YEAR(fst_pay_day),MONTH(fst_pay_day)+(A360-1)*IF(per_year&gt;=26,0,per_y),IF(per_year=24,IF((MOD(pay_num-1,2))=1,DAY(fst_pay_day)+14,DAY(fst_pay_day)),DAY(fst_pay_day))))))</f>
        <v>52031</v>
      </c>
      <c r="C360" s="46">
        <f t="shared" si="35"/>
        <v>600.48</v>
      </c>
      <c r="D360" s="46">
        <f t="shared" si="36"/>
        <v>17.45</v>
      </c>
      <c r="E360" s="47">
        <f t="shared" si="37"/>
        <v>583.03</v>
      </c>
      <c r="F360" s="46">
        <f t="shared" si="38"/>
        <v>0</v>
      </c>
      <c r="G360" s="46">
        <f t="shared" si="39"/>
        <v>2842.090000000509</v>
      </c>
      <c r="H360" s="46">
        <f t="shared" si="40"/>
        <v>2842.090000000509</v>
      </c>
    </row>
    <row r="361" spans="1:8" s="10" customFormat="1" ht="15" customHeight="1" x14ac:dyDescent="0.2">
      <c r="A361" s="10">
        <f t="shared" si="41"/>
        <v>355</v>
      </c>
      <c r="B361" s="11">
        <f>IF(A361="","",IF(per_year=26,fst_pay_day+(pay_num-1)*per_y,IF(per_year=52,fst_pay_day+(pay_num-1)*per_y,DATE(YEAR(fst_pay_day),MONTH(fst_pay_day)+(A361-1)*IF(per_year&gt;=26,0,per_y),IF(per_year=24,IF((MOD(pay_num-1,2))=1,DAY(fst_pay_day)+14,DAY(fst_pay_day)),DAY(fst_pay_day))))))</f>
        <v>52061</v>
      </c>
      <c r="C361" s="46">
        <f t="shared" si="35"/>
        <v>600.48</v>
      </c>
      <c r="D361" s="46">
        <f t="shared" si="36"/>
        <v>14.02</v>
      </c>
      <c r="E361" s="47">
        <f t="shared" si="37"/>
        <v>586.46</v>
      </c>
      <c r="F361" s="46">
        <f t="shared" si="38"/>
        <v>0</v>
      </c>
      <c r="G361" s="46">
        <f t="shared" si="39"/>
        <v>2255.630000000509</v>
      </c>
      <c r="H361" s="46">
        <f t="shared" si="40"/>
        <v>2255.630000000509</v>
      </c>
    </row>
    <row r="362" spans="1:8" s="10" customFormat="1" ht="15" customHeight="1" x14ac:dyDescent="0.2">
      <c r="A362" s="10">
        <f t="shared" si="41"/>
        <v>356</v>
      </c>
      <c r="B362" s="11">
        <f>IF(A362="","",IF(per_year=26,fst_pay_day+(pay_num-1)*per_y,IF(per_year=52,fst_pay_day+(pay_num-1)*per_y,DATE(YEAR(fst_pay_day),MONTH(fst_pay_day)+(A362-1)*IF(per_year&gt;=26,0,per_y),IF(per_year=24,IF((MOD(pay_num-1,2))=1,DAY(fst_pay_day)+14,DAY(fst_pay_day)),DAY(fst_pay_day))))))</f>
        <v>52092</v>
      </c>
      <c r="C362" s="46">
        <f t="shared" si="35"/>
        <v>600.48</v>
      </c>
      <c r="D362" s="46">
        <f t="shared" si="36"/>
        <v>11.49</v>
      </c>
      <c r="E362" s="47">
        <f t="shared" si="37"/>
        <v>588.99</v>
      </c>
      <c r="F362" s="46">
        <f t="shared" si="38"/>
        <v>0</v>
      </c>
      <c r="G362" s="46">
        <f t="shared" si="39"/>
        <v>1666.6400000005087</v>
      </c>
      <c r="H362" s="46">
        <f t="shared" si="40"/>
        <v>1666.6400000005087</v>
      </c>
    </row>
    <row r="363" spans="1:8" s="10" customFormat="1" ht="15" customHeight="1" x14ac:dyDescent="0.2">
      <c r="A363" s="10">
        <f t="shared" si="41"/>
        <v>357</v>
      </c>
      <c r="B363" s="11">
        <f>IF(A363="","",IF(per_year=26,fst_pay_day+(pay_num-1)*per_y,IF(per_year=52,fst_pay_day+(pay_num-1)*per_y,DATE(YEAR(fst_pay_day),MONTH(fst_pay_day)+(A363-1)*IF(per_year&gt;=26,0,per_y),IF(per_year=24,IF((MOD(pay_num-1,2))=1,DAY(fst_pay_day)+14,DAY(fst_pay_day)),DAY(fst_pay_day))))))</f>
        <v>52123</v>
      </c>
      <c r="C363" s="46">
        <f t="shared" si="35"/>
        <v>600.48</v>
      </c>
      <c r="D363" s="46">
        <f t="shared" si="36"/>
        <v>8.49</v>
      </c>
      <c r="E363" s="47">
        <f t="shared" si="37"/>
        <v>591.99</v>
      </c>
      <c r="F363" s="46">
        <f t="shared" si="38"/>
        <v>0</v>
      </c>
      <c r="G363" s="46">
        <f t="shared" si="39"/>
        <v>1074.6500000005087</v>
      </c>
      <c r="H363" s="46">
        <f t="shared" si="40"/>
        <v>1074.6500000005087</v>
      </c>
    </row>
    <row r="364" spans="1:8" s="10" customFormat="1" ht="15" customHeight="1" x14ac:dyDescent="0.2">
      <c r="A364" s="10">
        <f t="shared" si="41"/>
        <v>358</v>
      </c>
      <c r="B364" s="11">
        <f>IF(A364="","",IF(per_year=26,fst_pay_day+(pay_num-1)*per_y,IF(per_year=52,fst_pay_day+(pay_num-1)*per_y,DATE(YEAR(fst_pay_day),MONTH(fst_pay_day)+(A364-1)*IF(per_year&gt;=26,0,per_y),IF(per_year=24,IF((MOD(pay_num-1,2))=1,DAY(fst_pay_day)+14,DAY(fst_pay_day)),DAY(fst_pay_day))))))</f>
        <v>52153</v>
      </c>
      <c r="C364" s="46">
        <f t="shared" si="35"/>
        <v>600.48</v>
      </c>
      <c r="D364" s="46">
        <f t="shared" si="36"/>
        <v>5.3</v>
      </c>
      <c r="E364" s="47">
        <f t="shared" si="37"/>
        <v>595.18000000000006</v>
      </c>
      <c r="F364" s="46">
        <f t="shared" si="38"/>
        <v>0</v>
      </c>
      <c r="G364" s="46">
        <f t="shared" si="39"/>
        <v>479.47000000050866</v>
      </c>
      <c r="H364" s="46">
        <f t="shared" si="40"/>
        <v>479.47000000050866</v>
      </c>
    </row>
    <row r="365" spans="1:8" s="10" customFormat="1" ht="15" customHeight="1" x14ac:dyDescent="0.2">
      <c r="A365" s="10">
        <f t="shared" si="41"/>
        <v>359</v>
      </c>
      <c r="B365" s="11">
        <f>IF(A365="","",IF(per_year=26,fst_pay_day+(pay_num-1)*per_y,IF(per_year=52,fst_pay_day+(pay_num-1)*per_y,DATE(YEAR(fst_pay_day),MONTH(fst_pay_day)+(A365-1)*IF(per_year&gt;=26,0,per_y),IF(per_year=24,IF((MOD(pay_num-1,2))=1,DAY(fst_pay_day)+14,DAY(fst_pay_day)),DAY(fst_pay_day))))))</f>
        <v>52184</v>
      </c>
      <c r="C365" s="46">
        <f t="shared" si="35"/>
        <v>481.91000000050866</v>
      </c>
      <c r="D365" s="46">
        <f t="shared" si="36"/>
        <v>2.44</v>
      </c>
      <c r="E365" s="47">
        <f t="shared" si="37"/>
        <v>479.47000000050866</v>
      </c>
      <c r="F365" s="46">
        <f t="shared" si="38"/>
        <v>0</v>
      </c>
      <c r="G365" s="46">
        <f t="shared" si="39"/>
        <v>0</v>
      </c>
      <c r="H365" s="46">
        <f t="shared" si="40"/>
        <v>0</v>
      </c>
    </row>
    <row r="366" spans="1:8" s="10" customFormat="1" ht="15" customHeight="1" x14ac:dyDescent="0.2">
      <c r="A366" s="10" t="str">
        <f t="shared" si="41"/>
        <v/>
      </c>
      <c r="B366" s="11" t="str">
        <f>IF(A366="","",IF(per_year=26,fst_pay_day+(pay_num-1)*per_y,IF(per_year=52,fst_pay_day+(pay_num-1)*per_y,DATE(YEAR(fst_pay_day),MONTH(fst_pay_day)+(A366-1)*IF(per_year&gt;=26,0,per_y),IF(per_year=24,IF((MOD(pay_num-1,2))=1,DAY(fst_pay_day)+14,DAY(fst_pay_day)),DAY(fst_pay_day))))))</f>
        <v/>
      </c>
      <c r="C366" s="46" t="str">
        <f t="shared" si="35"/>
        <v/>
      </c>
      <c r="D366" s="46" t="str">
        <f t="shared" si="36"/>
        <v/>
      </c>
      <c r="E366" s="47" t="str">
        <f t="shared" si="37"/>
        <v/>
      </c>
      <c r="F366" s="46" t="str">
        <f t="shared" si="38"/>
        <v/>
      </c>
      <c r="G366" s="46" t="str">
        <f t="shared" si="39"/>
        <v/>
      </c>
      <c r="H366" s="46" t="str">
        <f t="shared" si="40"/>
        <v/>
      </c>
    </row>
    <row r="367" spans="1:8" s="10" customFormat="1" ht="15" customHeight="1" x14ac:dyDescent="0.2">
      <c r="A367" s="10" t="str">
        <f t="shared" si="41"/>
        <v/>
      </c>
      <c r="B367" s="11" t="str">
        <f>IF(A367="","",IF(per_year=26,fst_pay_day+(pay_num-1)*per_y,IF(per_year=52,fst_pay_day+(pay_num-1)*per_y,DATE(YEAR(fst_pay_day),MONTH(fst_pay_day)+(A367-1)*IF(per_year&gt;=26,0,per_y),IF(per_year=24,IF((MOD(pay_num-1,2))=1,DAY(fst_pay_day)+14,DAY(fst_pay_day)),DAY(fst_pay_day))))))</f>
        <v/>
      </c>
      <c r="C367" s="46" t="str">
        <f t="shared" si="35"/>
        <v/>
      </c>
      <c r="D367" s="46" t="str">
        <f t="shared" si="36"/>
        <v/>
      </c>
      <c r="E367" s="47" t="str">
        <f t="shared" si="37"/>
        <v/>
      </c>
      <c r="F367" s="46" t="str">
        <f t="shared" si="38"/>
        <v/>
      </c>
      <c r="G367" s="46" t="str">
        <f t="shared" si="39"/>
        <v/>
      </c>
      <c r="H367" s="46" t="str">
        <f t="shared" si="40"/>
        <v/>
      </c>
    </row>
    <row r="368" spans="1:8" s="10" customFormat="1" ht="15" customHeight="1" x14ac:dyDescent="0.2">
      <c r="A368" s="10" t="str">
        <f t="shared" si="41"/>
        <v/>
      </c>
      <c r="B368" s="11" t="str">
        <f>IF(A368="","",IF(per_year=26,fst_pay_day+(pay_num-1)*per_y,IF(per_year=52,fst_pay_day+(pay_num-1)*per_y,DATE(YEAR(fst_pay_day),MONTH(fst_pay_day)+(A368-1)*IF(per_year&gt;=26,0,per_y),IF(per_year=24,IF((MOD(pay_num-1,2))=1,DAY(fst_pay_day)+14,DAY(fst_pay_day)),DAY(fst_pay_day))))))</f>
        <v/>
      </c>
      <c r="C368" s="46" t="str">
        <f t="shared" si="35"/>
        <v/>
      </c>
      <c r="D368" s="46" t="str">
        <f t="shared" si="36"/>
        <v/>
      </c>
      <c r="E368" s="47" t="str">
        <f t="shared" si="37"/>
        <v/>
      </c>
      <c r="F368" s="46" t="str">
        <f t="shared" si="38"/>
        <v/>
      </c>
      <c r="G368" s="46" t="str">
        <f t="shared" si="39"/>
        <v/>
      </c>
      <c r="H368" s="46" t="str">
        <f t="shared" si="40"/>
        <v/>
      </c>
    </row>
    <row r="369" spans="1:8" s="10" customFormat="1" ht="15" customHeight="1" x14ac:dyDescent="0.2">
      <c r="A369" s="10" t="str">
        <f t="shared" si="41"/>
        <v/>
      </c>
      <c r="B369" s="11" t="str">
        <f>IF(A369="","",IF(per_year=26,fst_pay_day+(pay_num-1)*per_y,IF(per_year=52,fst_pay_day+(pay_num-1)*per_y,DATE(YEAR(fst_pay_day),MONTH(fst_pay_day)+(A369-1)*IF(per_year&gt;=26,0,per_y),IF(per_year=24,IF((MOD(pay_num-1,2))=1,DAY(fst_pay_day)+14,DAY(fst_pay_day)),DAY(fst_pay_day))))))</f>
        <v/>
      </c>
      <c r="C369" s="46" t="str">
        <f t="shared" si="35"/>
        <v/>
      </c>
      <c r="D369" s="46" t="str">
        <f t="shared" si="36"/>
        <v/>
      </c>
      <c r="E369" s="47" t="str">
        <f t="shared" si="37"/>
        <v/>
      </c>
      <c r="F369" s="46" t="str">
        <f t="shared" si="38"/>
        <v/>
      </c>
      <c r="G369" s="46" t="str">
        <f t="shared" si="39"/>
        <v/>
      </c>
      <c r="H369" s="46" t="str">
        <f t="shared" si="40"/>
        <v/>
      </c>
    </row>
    <row r="370" spans="1:8" s="10" customFormat="1" ht="15" customHeight="1" x14ac:dyDescent="0.2">
      <c r="A370" s="10" t="str">
        <f t="shared" si="41"/>
        <v/>
      </c>
      <c r="B370" s="11" t="str">
        <f>IF(A370="","",IF(per_year=26,fst_pay_day+(pay_num-1)*per_y,IF(per_year=52,fst_pay_day+(pay_num-1)*per_y,DATE(YEAR(fst_pay_day),MONTH(fst_pay_day)+(A370-1)*IF(per_year&gt;=26,0,per_y),IF(per_year=24,IF((MOD(pay_num-1,2))=1,DAY(fst_pay_day)+14,DAY(fst_pay_day)),DAY(fst_pay_day))))))</f>
        <v/>
      </c>
      <c r="C370" s="46" t="str">
        <f t="shared" si="35"/>
        <v/>
      </c>
      <c r="D370" s="46" t="str">
        <f t="shared" si="36"/>
        <v/>
      </c>
      <c r="E370" s="47" t="str">
        <f t="shared" si="37"/>
        <v/>
      </c>
      <c r="F370" s="46" t="str">
        <f t="shared" si="38"/>
        <v/>
      </c>
      <c r="G370" s="46" t="str">
        <f t="shared" si="39"/>
        <v/>
      </c>
      <c r="H370" s="46" t="str">
        <f t="shared" si="40"/>
        <v/>
      </c>
    </row>
    <row r="371" spans="1:8" s="10" customFormat="1" ht="15" customHeight="1" x14ac:dyDescent="0.2">
      <c r="A371" s="10" t="str">
        <f t="shared" si="41"/>
        <v/>
      </c>
      <c r="B371" s="11" t="str">
        <f>IF(A371="","",IF(per_year=26,fst_pay_day+(pay_num-1)*per_y,IF(per_year=52,fst_pay_day+(pay_num-1)*per_y,DATE(YEAR(fst_pay_day),MONTH(fst_pay_day)+(A371-1)*IF(per_year&gt;=26,0,per_y),IF(per_year=24,IF((MOD(pay_num-1,2))=1,DAY(fst_pay_day)+14,DAY(fst_pay_day)),DAY(fst_pay_day))))))</f>
        <v/>
      </c>
      <c r="C371" s="46" t="str">
        <f t="shared" si="35"/>
        <v/>
      </c>
      <c r="D371" s="46" t="str">
        <f t="shared" si="36"/>
        <v/>
      </c>
      <c r="E371" s="47" t="str">
        <f t="shared" si="37"/>
        <v/>
      </c>
      <c r="F371" s="46" t="str">
        <f t="shared" si="38"/>
        <v/>
      </c>
      <c r="G371" s="46" t="str">
        <f t="shared" si="39"/>
        <v/>
      </c>
      <c r="H371" s="46" t="str">
        <f t="shared" si="40"/>
        <v/>
      </c>
    </row>
    <row r="372" spans="1:8" s="10" customFormat="1" ht="15" customHeight="1" x14ac:dyDescent="0.2">
      <c r="A372" s="10" t="str">
        <f t="shared" si="41"/>
        <v/>
      </c>
      <c r="B372" s="11" t="str">
        <f>IF(A372="","",IF(per_year=26,fst_pay_day+(pay_num-1)*per_y,IF(per_year=52,fst_pay_day+(pay_num-1)*per_y,DATE(YEAR(fst_pay_day),MONTH(fst_pay_day)+(A372-1)*IF(per_year&gt;=26,0,per_y),IF(per_year=24,IF((MOD(pay_num-1,2))=1,DAY(fst_pay_day)+14,DAY(fst_pay_day)),DAY(fst_pay_day))))))</f>
        <v/>
      </c>
      <c r="C372" s="46" t="str">
        <f t="shared" si="35"/>
        <v/>
      </c>
      <c r="D372" s="46" t="str">
        <f t="shared" si="36"/>
        <v/>
      </c>
      <c r="E372" s="47" t="str">
        <f t="shared" si="37"/>
        <v/>
      </c>
      <c r="F372" s="46" t="str">
        <f t="shared" si="38"/>
        <v/>
      </c>
      <c r="G372" s="46" t="str">
        <f t="shared" si="39"/>
        <v/>
      </c>
      <c r="H372" s="46" t="str">
        <f t="shared" si="40"/>
        <v/>
      </c>
    </row>
    <row r="373" spans="1:8" s="10" customFormat="1" ht="15" customHeight="1" x14ac:dyDescent="0.2">
      <c r="A373" s="10" t="str">
        <f t="shared" si="41"/>
        <v/>
      </c>
      <c r="B373" s="11" t="str">
        <f>IF(A373="","",IF(per_year=26,fst_pay_day+(pay_num-1)*per_y,IF(per_year=52,fst_pay_day+(pay_num-1)*per_y,DATE(YEAR(fst_pay_day),MONTH(fst_pay_day)+(A373-1)*IF(per_year&gt;=26,0,per_y),IF(per_year=24,IF((MOD(pay_num-1,2))=1,DAY(fst_pay_day)+14,DAY(fst_pay_day)),DAY(fst_pay_day))))))</f>
        <v/>
      </c>
      <c r="C373" s="46" t="str">
        <f t="shared" si="35"/>
        <v/>
      </c>
      <c r="D373" s="46" t="str">
        <f t="shared" si="36"/>
        <v/>
      </c>
      <c r="E373" s="47" t="str">
        <f t="shared" si="37"/>
        <v/>
      </c>
      <c r="F373" s="46" t="str">
        <f t="shared" si="38"/>
        <v/>
      </c>
      <c r="G373" s="46" t="str">
        <f t="shared" si="39"/>
        <v/>
      </c>
      <c r="H373" s="46" t="str">
        <f t="shared" si="40"/>
        <v/>
      </c>
    </row>
    <row r="374" spans="1:8" s="10" customFormat="1" ht="15" customHeight="1" x14ac:dyDescent="0.2">
      <c r="A374" s="10" t="str">
        <f t="shared" si="41"/>
        <v/>
      </c>
      <c r="B374" s="11" t="str">
        <f>IF(A374="","",IF(per_year=26,fst_pay_day+(pay_num-1)*per_y,IF(per_year=52,fst_pay_day+(pay_num-1)*per_y,DATE(YEAR(fst_pay_day),MONTH(fst_pay_day)+(A374-1)*IF(per_year&gt;=26,0,per_y),IF(per_year=24,IF((MOD(pay_num-1,2))=1,DAY(fst_pay_day)+14,DAY(fst_pay_day)),DAY(fst_pay_day))))))</f>
        <v/>
      </c>
      <c r="C374" s="46" t="str">
        <f t="shared" si="35"/>
        <v/>
      </c>
      <c r="D374" s="46" t="str">
        <f t="shared" si="36"/>
        <v/>
      </c>
      <c r="E374" s="47" t="str">
        <f t="shared" si="37"/>
        <v/>
      </c>
      <c r="F374" s="46" t="str">
        <f t="shared" si="38"/>
        <v/>
      </c>
      <c r="G374" s="46" t="str">
        <f t="shared" si="39"/>
        <v/>
      </c>
      <c r="H374" s="46" t="str">
        <f t="shared" si="40"/>
        <v/>
      </c>
    </row>
    <row r="375" spans="1:8" s="10" customFormat="1" ht="15" customHeight="1" x14ac:dyDescent="0.2">
      <c r="A375" s="10" t="str">
        <f t="shared" si="41"/>
        <v/>
      </c>
      <c r="B375" s="11" t="str">
        <f>IF(A375="","",IF(per_year=26,fst_pay_day+(pay_num-1)*per_y,IF(per_year=52,fst_pay_day+(pay_num-1)*per_y,DATE(YEAR(fst_pay_day),MONTH(fst_pay_day)+(A375-1)*IF(per_year&gt;=26,0,per_y),IF(per_year=24,IF((MOD(pay_num-1,2))=1,DAY(fst_pay_day)+14,DAY(fst_pay_day)),DAY(fst_pay_day))))))</f>
        <v/>
      </c>
      <c r="C375" s="46" t="str">
        <f t="shared" si="35"/>
        <v/>
      </c>
      <c r="D375" s="46" t="str">
        <f t="shared" si="36"/>
        <v/>
      </c>
      <c r="E375" s="47" t="str">
        <f t="shared" si="37"/>
        <v/>
      </c>
      <c r="F375" s="46" t="str">
        <f t="shared" si="38"/>
        <v/>
      </c>
      <c r="G375" s="46" t="str">
        <f t="shared" si="39"/>
        <v/>
      </c>
      <c r="H375" s="46" t="str">
        <f t="shared" si="40"/>
        <v/>
      </c>
    </row>
    <row r="376" spans="1:8" s="10" customFormat="1" ht="15" customHeight="1" x14ac:dyDescent="0.2">
      <c r="A376" s="10" t="str">
        <f t="shared" si="41"/>
        <v/>
      </c>
      <c r="B376" s="11" t="str">
        <f>IF(A376="","",IF(per_year=26,fst_pay_day+(pay_num-1)*per_y,IF(per_year=52,fst_pay_day+(pay_num-1)*per_y,DATE(YEAR(fst_pay_day),MONTH(fst_pay_day)+(A376-1)*IF(per_year&gt;=26,0,per_y),IF(per_year=24,IF((MOD(pay_num-1,2))=1,DAY(fst_pay_day)+14,DAY(fst_pay_day)),DAY(fst_pay_day))))))</f>
        <v/>
      </c>
      <c r="C376" s="46" t="str">
        <f t="shared" si="35"/>
        <v/>
      </c>
      <c r="D376" s="46" t="str">
        <f t="shared" si="36"/>
        <v/>
      </c>
      <c r="E376" s="47" t="str">
        <f t="shared" si="37"/>
        <v/>
      </c>
      <c r="F376" s="46" t="str">
        <f t="shared" si="38"/>
        <v/>
      </c>
      <c r="G376" s="46" t="str">
        <f t="shared" si="39"/>
        <v/>
      </c>
      <c r="H376" s="46" t="str">
        <f t="shared" si="40"/>
        <v/>
      </c>
    </row>
    <row r="377" spans="1:8" s="10" customFormat="1" ht="15" customHeight="1" x14ac:dyDescent="0.2">
      <c r="A377" s="10" t="str">
        <f t="shared" si="41"/>
        <v/>
      </c>
      <c r="B377" s="11" t="str">
        <f>IF(A377="","",IF(per_year=26,fst_pay_day+(pay_num-1)*per_y,IF(per_year=52,fst_pay_day+(pay_num-1)*per_y,DATE(YEAR(fst_pay_day),MONTH(fst_pay_day)+(A377-1)*IF(per_year&gt;=26,0,per_y),IF(per_year=24,IF((MOD(pay_num-1,2))=1,DAY(fst_pay_day)+14,DAY(fst_pay_day)),DAY(fst_pay_day))))))</f>
        <v/>
      </c>
      <c r="C377" s="46" t="str">
        <f t="shared" si="35"/>
        <v/>
      </c>
      <c r="D377" s="46" t="str">
        <f t="shared" si="36"/>
        <v/>
      </c>
      <c r="E377" s="47" t="str">
        <f t="shared" si="37"/>
        <v/>
      </c>
      <c r="F377" s="46" t="str">
        <f t="shared" si="38"/>
        <v/>
      </c>
      <c r="G377" s="46" t="str">
        <f t="shared" si="39"/>
        <v/>
      </c>
      <c r="H377" s="46" t="str">
        <f t="shared" si="40"/>
        <v/>
      </c>
    </row>
    <row r="378" spans="1:8" s="10" customFormat="1" ht="15" customHeight="1" x14ac:dyDescent="0.2">
      <c r="A378" s="10" t="str">
        <f t="shared" si="41"/>
        <v/>
      </c>
      <c r="B378" s="11" t="str">
        <f>IF(A378="","",IF(per_year=26,fst_pay_day+(pay_num-1)*per_y,IF(per_year=52,fst_pay_day+(pay_num-1)*per_y,DATE(YEAR(fst_pay_day),MONTH(fst_pay_day)+(A378-1)*IF(per_year&gt;=26,0,per_y),IF(per_year=24,IF((MOD(pay_num-1,2))=1,DAY(fst_pay_day)+14,DAY(fst_pay_day)),DAY(fst_pay_day))))))</f>
        <v/>
      </c>
      <c r="C378" s="46" t="str">
        <f t="shared" si="35"/>
        <v/>
      </c>
      <c r="D378" s="46" t="str">
        <f t="shared" si="36"/>
        <v/>
      </c>
      <c r="E378" s="47" t="str">
        <f t="shared" si="37"/>
        <v/>
      </c>
      <c r="F378" s="46" t="str">
        <f t="shared" si="38"/>
        <v/>
      </c>
      <c r="G378" s="46" t="str">
        <f t="shared" si="39"/>
        <v/>
      </c>
      <c r="H378" s="46" t="str">
        <f t="shared" si="40"/>
        <v/>
      </c>
    </row>
    <row r="379" spans="1:8" s="10" customFormat="1" ht="15" customHeight="1" x14ac:dyDescent="0.2">
      <c r="A379" s="10" t="str">
        <f t="shared" si="41"/>
        <v/>
      </c>
      <c r="B379" s="11" t="str">
        <f>IF(A379="","",IF(per_year=26,fst_pay_day+(pay_num-1)*per_y,IF(per_year=52,fst_pay_day+(pay_num-1)*per_y,DATE(YEAR(fst_pay_day),MONTH(fst_pay_day)+(A379-1)*IF(per_year&gt;=26,0,per_y),IF(per_year=24,IF((MOD(pay_num-1,2))=1,DAY(fst_pay_day)+14,DAY(fst_pay_day)),DAY(fst_pay_day))))))</f>
        <v/>
      </c>
      <c r="C379" s="46" t="str">
        <f t="shared" si="35"/>
        <v/>
      </c>
      <c r="D379" s="46" t="str">
        <f t="shared" si="36"/>
        <v/>
      </c>
      <c r="E379" s="47" t="str">
        <f t="shared" si="37"/>
        <v/>
      </c>
      <c r="F379" s="46" t="str">
        <f t="shared" si="38"/>
        <v/>
      </c>
      <c r="G379" s="46" t="str">
        <f t="shared" si="39"/>
        <v/>
      </c>
      <c r="H379" s="46" t="str">
        <f t="shared" si="40"/>
        <v/>
      </c>
    </row>
    <row r="380" spans="1:8" s="10" customFormat="1" ht="15" customHeight="1" x14ac:dyDescent="0.2">
      <c r="A380" s="10" t="str">
        <f t="shared" si="41"/>
        <v/>
      </c>
      <c r="B380" s="11" t="str">
        <f>IF(A380="","",IF(per_year=26,fst_pay_day+(pay_num-1)*per_y,IF(per_year=52,fst_pay_day+(pay_num-1)*per_y,DATE(YEAR(fst_pay_day),MONTH(fst_pay_day)+(A380-1)*IF(per_year&gt;=26,0,per_y),IF(per_year=24,IF((MOD(pay_num-1,2))=1,DAY(fst_pay_day)+14,DAY(fst_pay_day)),DAY(fst_pay_day))))))</f>
        <v/>
      </c>
      <c r="C380" s="46" t="str">
        <f t="shared" si="35"/>
        <v/>
      </c>
      <c r="D380" s="46" t="str">
        <f t="shared" si="36"/>
        <v/>
      </c>
      <c r="E380" s="47" t="str">
        <f t="shared" si="37"/>
        <v/>
      </c>
      <c r="F380" s="46" t="str">
        <f t="shared" si="38"/>
        <v/>
      </c>
      <c r="G380" s="46" t="str">
        <f t="shared" si="39"/>
        <v/>
      </c>
      <c r="H380" s="46" t="str">
        <f t="shared" si="40"/>
        <v/>
      </c>
    </row>
    <row r="381" spans="1:8" s="10" customFormat="1" ht="15" customHeight="1" x14ac:dyDescent="0.2">
      <c r="A381" s="10" t="str">
        <f t="shared" si="41"/>
        <v/>
      </c>
      <c r="B381" s="11" t="str">
        <f>IF(A381="","",IF(per_year=26,fst_pay_day+(pay_num-1)*per_y,IF(per_year=52,fst_pay_day+(pay_num-1)*per_y,DATE(YEAR(fst_pay_day),MONTH(fst_pay_day)+(A381-1)*IF(per_year&gt;=26,0,per_y),IF(per_year=24,IF((MOD(pay_num-1,2))=1,DAY(fst_pay_day)+14,DAY(fst_pay_day)),DAY(fst_pay_day))))))</f>
        <v/>
      </c>
      <c r="C381" s="46" t="str">
        <f t="shared" si="35"/>
        <v/>
      </c>
      <c r="D381" s="46" t="str">
        <f t="shared" si="36"/>
        <v/>
      </c>
      <c r="E381" s="47" t="str">
        <f t="shared" si="37"/>
        <v/>
      </c>
      <c r="F381" s="46" t="str">
        <f t="shared" si="38"/>
        <v/>
      </c>
      <c r="G381" s="46" t="str">
        <f t="shared" si="39"/>
        <v/>
      </c>
      <c r="H381" s="46" t="str">
        <f t="shared" si="40"/>
        <v/>
      </c>
    </row>
    <row r="382" spans="1:8" s="10" customFormat="1" ht="15" customHeight="1" x14ac:dyDescent="0.2">
      <c r="A382" s="10" t="str">
        <f t="shared" si="41"/>
        <v/>
      </c>
      <c r="B382" s="11" t="str">
        <f>IF(A382="","",IF(per_year=26,fst_pay_day+(pay_num-1)*per_y,IF(per_year=52,fst_pay_day+(pay_num-1)*per_y,DATE(YEAR(fst_pay_day),MONTH(fst_pay_day)+(A382-1)*IF(per_year&gt;=26,0,per_y),IF(per_year=24,IF((MOD(pay_num-1,2))=1,DAY(fst_pay_day)+14,DAY(fst_pay_day)),DAY(fst_pay_day))))))</f>
        <v/>
      </c>
      <c r="C382" s="46" t="str">
        <f t="shared" si="35"/>
        <v/>
      </c>
      <c r="D382" s="46" t="str">
        <f t="shared" si="36"/>
        <v/>
      </c>
      <c r="E382" s="47" t="str">
        <f t="shared" si="37"/>
        <v/>
      </c>
      <c r="F382" s="46" t="str">
        <f t="shared" si="38"/>
        <v/>
      </c>
      <c r="G382" s="46" t="str">
        <f t="shared" si="39"/>
        <v/>
      </c>
      <c r="H382" s="46" t="str">
        <f t="shared" si="40"/>
        <v/>
      </c>
    </row>
    <row r="383" spans="1:8" s="10" customFormat="1" ht="15" customHeight="1" x14ac:dyDescent="0.2">
      <c r="A383" s="10" t="str">
        <f t="shared" si="41"/>
        <v/>
      </c>
      <c r="B383" s="11" t="str">
        <f>IF(A383="","",IF(per_year=26,fst_pay_day+(pay_num-1)*per_y,IF(per_year=52,fst_pay_day+(pay_num-1)*per_y,DATE(YEAR(fst_pay_day),MONTH(fst_pay_day)+(A383-1)*IF(per_year&gt;=26,0,per_y),IF(per_year=24,IF((MOD(pay_num-1,2))=1,DAY(fst_pay_day)+14,DAY(fst_pay_day)),DAY(fst_pay_day))))))</f>
        <v/>
      </c>
      <c r="C383" s="46" t="str">
        <f t="shared" si="35"/>
        <v/>
      </c>
      <c r="D383" s="46" t="str">
        <f t="shared" si="36"/>
        <v/>
      </c>
      <c r="E383" s="47" t="str">
        <f t="shared" si="37"/>
        <v/>
      </c>
      <c r="F383" s="46" t="str">
        <f t="shared" si="38"/>
        <v/>
      </c>
      <c r="G383" s="46" t="str">
        <f t="shared" si="39"/>
        <v/>
      </c>
      <c r="H383" s="46" t="str">
        <f t="shared" si="40"/>
        <v/>
      </c>
    </row>
    <row r="384" spans="1:8" s="10" customFormat="1" ht="15" customHeight="1" x14ac:dyDescent="0.2">
      <c r="A384" s="10" t="str">
        <f t="shared" si="41"/>
        <v/>
      </c>
      <c r="B384" s="11" t="str">
        <f>IF(A384="","",IF(per_year=26,fst_pay_day+(pay_num-1)*per_y,IF(per_year=52,fst_pay_day+(pay_num-1)*per_y,DATE(YEAR(fst_pay_day),MONTH(fst_pay_day)+(A384-1)*IF(per_year&gt;=26,0,per_y),IF(per_year=24,IF((MOD(pay_num-1,2))=1,DAY(fst_pay_day)+14,DAY(fst_pay_day)),DAY(fst_pay_day))))))</f>
        <v/>
      </c>
      <c r="C384" s="46" t="str">
        <f t="shared" si="35"/>
        <v/>
      </c>
      <c r="D384" s="46" t="str">
        <f t="shared" si="36"/>
        <v/>
      </c>
      <c r="E384" s="47" t="str">
        <f t="shared" si="37"/>
        <v/>
      </c>
      <c r="F384" s="46" t="str">
        <f t="shared" si="38"/>
        <v/>
      </c>
      <c r="G384" s="46" t="str">
        <f t="shared" si="39"/>
        <v/>
      </c>
      <c r="H384" s="46" t="str">
        <f t="shared" si="40"/>
        <v/>
      </c>
    </row>
    <row r="385" spans="1:8" s="10" customFormat="1" ht="15" customHeight="1" x14ac:dyDescent="0.2">
      <c r="A385" s="10" t="str">
        <f t="shared" si="41"/>
        <v/>
      </c>
      <c r="B385" s="11" t="str">
        <f>IF(A385="","",IF(per_year=26,fst_pay_day+(pay_num-1)*per_y,IF(per_year=52,fst_pay_day+(pay_num-1)*per_y,DATE(YEAR(fst_pay_day),MONTH(fst_pay_day)+(A385-1)*IF(per_year&gt;=26,0,per_y),IF(per_year=24,IF((MOD(pay_num-1,2))=1,DAY(fst_pay_day)+14,DAY(fst_pay_day)),DAY(fst_pay_day))))))</f>
        <v/>
      </c>
      <c r="C385" s="46" t="str">
        <f t="shared" si="35"/>
        <v/>
      </c>
      <c r="D385" s="46" t="str">
        <f t="shared" si="36"/>
        <v/>
      </c>
      <c r="E385" s="47" t="str">
        <f t="shared" si="37"/>
        <v/>
      </c>
      <c r="F385" s="46" t="str">
        <f t="shared" si="38"/>
        <v/>
      </c>
      <c r="G385" s="46" t="str">
        <f t="shared" si="39"/>
        <v/>
      </c>
      <c r="H385" s="46" t="str">
        <f t="shared" si="40"/>
        <v/>
      </c>
    </row>
    <row r="386" spans="1:8" s="10" customFormat="1" ht="15" customHeight="1" x14ac:dyDescent="0.2">
      <c r="A386" s="10" t="str">
        <f t="shared" si="41"/>
        <v/>
      </c>
      <c r="B386" s="11" t="str">
        <f>IF(A386="","",IF(per_year=26,fst_pay_day+(pay_num-1)*per_y,IF(per_year=52,fst_pay_day+(pay_num-1)*per_y,DATE(YEAR(fst_pay_day),MONTH(fst_pay_day)+(A386-1)*IF(per_year&gt;=26,0,per_y),IF(per_year=24,IF((MOD(pay_num-1,2))=1,DAY(fst_pay_day)+14,DAY(fst_pay_day)),DAY(fst_pay_day))))))</f>
        <v/>
      </c>
      <c r="C386" s="46" t="str">
        <f t="shared" si="35"/>
        <v/>
      </c>
      <c r="D386" s="46" t="str">
        <f t="shared" si="36"/>
        <v/>
      </c>
      <c r="E386" s="47" t="str">
        <f t="shared" si="37"/>
        <v/>
      </c>
      <c r="F386" s="46" t="str">
        <f t="shared" si="38"/>
        <v/>
      </c>
      <c r="G386" s="46" t="str">
        <f t="shared" si="39"/>
        <v/>
      </c>
      <c r="H386" s="46" t="str">
        <f t="shared" si="40"/>
        <v/>
      </c>
    </row>
    <row r="387" spans="1:8" s="10" customFormat="1" ht="15" customHeight="1" x14ac:dyDescent="0.2">
      <c r="A387" s="10" t="str">
        <f t="shared" si="41"/>
        <v/>
      </c>
      <c r="B387" s="11" t="str">
        <f>IF(A387="","",IF(per_year=26,fst_pay_day+(pay_num-1)*per_y,IF(per_year=52,fst_pay_day+(pay_num-1)*per_y,DATE(YEAR(fst_pay_day),MONTH(fst_pay_day)+(A387-1)*IF(per_year&gt;=26,0,per_y),IF(per_year=24,IF((MOD(pay_num-1,2))=1,DAY(fst_pay_day)+14,DAY(fst_pay_day)),DAY(fst_pay_day))))))</f>
        <v/>
      </c>
      <c r="C387" s="46" t="str">
        <f t="shared" si="35"/>
        <v/>
      </c>
      <c r="D387" s="46" t="str">
        <f t="shared" si="36"/>
        <v/>
      </c>
      <c r="E387" s="47" t="str">
        <f t="shared" si="37"/>
        <v/>
      </c>
      <c r="F387" s="46" t="str">
        <f t="shared" si="38"/>
        <v/>
      </c>
      <c r="G387" s="46" t="str">
        <f t="shared" si="39"/>
        <v/>
      </c>
      <c r="H387" s="46" t="str">
        <f t="shared" si="40"/>
        <v/>
      </c>
    </row>
    <row r="388" spans="1:8" s="10" customFormat="1" ht="15" customHeight="1" x14ac:dyDescent="0.2">
      <c r="A388" s="10" t="str">
        <f t="shared" si="41"/>
        <v/>
      </c>
      <c r="B388" s="11" t="str">
        <f>IF(A388="","",IF(per_year=26,fst_pay_day+(pay_num-1)*per_y,IF(per_year=52,fst_pay_day+(pay_num-1)*per_y,DATE(YEAR(fst_pay_day),MONTH(fst_pay_day)+(A388-1)*IF(per_year&gt;=26,0,per_y),IF(per_year=24,IF((MOD(pay_num-1,2))=1,DAY(fst_pay_day)+14,DAY(fst_pay_day)),DAY(fst_pay_day))))))</f>
        <v/>
      </c>
      <c r="C388" s="46" t="str">
        <f t="shared" si="35"/>
        <v/>
      </c>
      <c r="D388" s="46" t="str">
        <f t="shared" si="36"/>
        <v/>
      </c>
      <c r="E388" s="47" t="str">
        <f t="shared" si="37"/>
        <v/>
      </c>
      <c r="F388" s="46" t="str">
        <f t="shared" si="38"/>
        <v/>
      </c>
      <c r="G388" s="46" t="str">
        <f t="shared" si="39"/>
        <v/>
      </c>
      <c r="H388" s="46" t="str">
        <f t="shared" si="40"/>
        <v/>
      </c>
    </row>
    <row r="389" spans="1:8" s="10" customFormat="1" ht="15" customHeight="1" x14ac:dyDescent="0.2">
      <c r="A389" s="10" t="str">
        <f t="shared" si="41"/>
        <v/>
      </c>
      <c r="B389" s="11" t="str">
        <f>IF(A389="","",IF(per_year=26,fst_pay_day+(pay_num-1)*per_y,IF(per_year=52,fst_pay_day+(pay_num-1)*per_y,DATE(YEAR(fst_pay_day),MONTH(fst_pay_day)+(A389-1)*IF(per_year&gt;=26,0,per_y),IF(per_year=24,IF((MOD(pay_num-1,2))=1,DAY(fst_pay_day)+14,DAY(fst_pay_day)),DAY(fst_pay_day))))))</f>
        <v/>
      </c>
      <c r="C389" s="46" t="str">
        <f t="shared" si="35"/>
        <v/>
      </c>
      <c r="D389" s="46" t="str">
        <f t="shared" si="36"/>
        <v/>
      </c>
      <c r="E389" s="47" t="str">
        <f t="shared" si="37"/>
        <v/>
      </c>
      <c r="F389" s="46" t="str">
        <f t="shared" si="38"/>
        <v/>
      </c>
      <c r="G389" s="46" t="str">
        <f t="shared" si="39"/>
        <v/>
      </c>
      <c r="H389" s="46" t="str">
        <f t="shared" si="40"/>
        <v/>
      </c>
    </row>
    <row r="390" spans="1:8" s="10" customFormat="1" ht="15" customHeight="1" x14ac:dyDescent="0.2">
      <c r="A390" s="10" t="str">
        <f t="shared" si="41"/>
        <v/>
      </c>
      <c r="B390" s="11" t="str">
        <f>IF(A390="","",IF(per_year=26,fst_pay_day+(pay_num-1)*per_y,IF(per_year=52,fst_pay_day+(pay_num-1)*per_y,DATE(YEAR(fst_pay_day),MONTH(fst_pay_day)+(A390-1)*IF(per_year&gt;=26,0,per_y),IF(per_year=24,IF((MOD(pay_num-1,2))=1,DAY(fst_pay_day)+14,DAY(fst_pay_day)),DAY(fst_pay_day))))))</f>
        <v/>
      </c>
      <c r="C390" s="46" t="str">
        <f t="shared" si="35"/>
        <v/>
      </c>
      <c r="D390" s="46" t="str">
        <f t="shared" si="36"/>
        <v/>
      </c>
      <c r="E390" s="47" t="str">
        <f t="shared" si="37"/>
        <v/>
      </c>
      <c r="F390" s="46" t="str">
        <f t="shared" si="38"/>
        <v/>
      </c>
      <c r="G390" s="46" t="str">
        <f t="shared" si="39"/>
        <v/>
      </c>
      <c r="H390" s="46" t="str">
        <f t="shared" si="40"/>
        <v/>
      </c>
    </row>
    <row r="391" spans="1:8" s="10" customFormat="1" ht="15" customHeight="1" x14ac:dyDescent="0.2">
      <c r="A391" s="10" t="str">
        <f t="shared" si="41"/>
        <v/>
      </c>
      <c r="B391" s="11" t="str">
        <f>IF(A391="","",IF(per_year=26,fst_pay_day+(pay_num-1)*per_y,IF(per_year=52,fst_pay_day+(pay_num-1)*per_y,DATE(YEAR(fst_pay_day),MONTH(fst_pay_day)+(A391-1)*IF(per_year&gt;=26,0,per_y),IF(per_year=24,IF((MOD(pay_num-1,2))=1,DAY(fst_pay_day)+14,DAY(fst_pay_day)),DAY(fst_pay_day))))))</f>
        <v/>
      </c>
      <c r="C391" s="46" t="str">
        <f t="shared" ref="C391:C454" si="42">IF(A391="","",IF(A391=baloon,H390+D391,IF(IF(dif_payment&gt;0,dif_payment,IF(OR(add_pay=FALSE,add_pay_freq="",add_pay_freq=0),emp,IF(MOD(A391,add_pay_freq)=0,emp+add_pay_am,emp)))&gt;H390+D391,H390+D391,IF(dif_payment&gt;0,dif_payment,IF(OR(add_pay=FALSE,add_pay_freq="",add_pay_freq=0),emp,IF(MOD(A391,add_pay_freq)=0,emp+add_pay_am,emp))))))</f>
        <v/>
      </c>
      <c r="D391" s="46" t="str">
        <f t="shared" ref="D391:D454" si="43">IF(A391="","",IF(rounding,ROUND((B391-B390)*(G390*rate),2),(B391-B390)*(G390*rate)))</f>
        <v/>
      </c>
      <c r="E391" s="47" t="str">
        <f t="shared" ref="E391:E454" si="44">IF(A391="","",IF((payment-interest)&lt;0,0,payment-interest))</f>
        <v/>
      </c>
      <c r="F391" s="46" t="str">
        <f t="shared" ref="F391:F454" si="45">IF(A391="","",IF(payment&gt;interest_balance,0,interest_balance-payment))</f>
        <v/>
      </c>
      <c r="G391" s="46" t="str">
        <f t="shared" ref="G391:G454" si="46">IF(A391="","",IF(payment&gt;interest_balance,G390+interest_balance-payment,G390))</f>
        <v/>
      </c>
      <c r="H391" s="46" t="str">
        <f t="shared" ref="H391:H454" si="47">IF(A391="","",G391+F391)</f>
        <v/>
      </c>
    </row>
    <row r="392" spans="1:8" s="10" customFormat="1" ht="15" customHeight="1" x14ac:dyDescent="0.2">
      <c r="A392" s="10" t="str">
        <f t="shared" ref="A392:A455" si="48">IF(OR(H391&lt;=0.004,H391=""),"",A391+1)</f>
        <v/>
      </c>
      <c r="B392" s="11" t="str">
        <f>IF(A392="","",IF(per_year=26,fst_pay_day+(pay_num-1)*per_y,IF(per_year=52,fst_pay_day+(pay_num-1)*per_y,DATE(YEAR(fst_pay_day),MONTH(fst_pay_day)+(A392-1)*IF(per_year&gt;=26,0,per_y),IF(per_year=24,IF((MOD(pay_num-1,2))=1,DAY(fst_pay_day)+14,DAY(fst_pay_day)),DAY(fst_pay_day))))))</f>
        <v/>
      </c>
      <c r="C392" s="46" t="str">
        <f t="shared" si="42"/>
        <v/>
      </c>
      <c r="D392" s="46" t="str">
        <f t="shared" si="43"/>
        <v/>
      </c>
      <c r="E392" s="47" t="str">
        <f t="shared" si="44"/>
        <v/>
      </c>
      <c r="F392" s="46" t="str">
        <f t="shared" si="45"/>
        <v/>
      </c>
      <c r="G392" s="46" t="str">
        <f t="shared" si="46"/>
        <v/>
      </c>
      <c r="H392" s="46" t="str">
        <f t="shared" si="47"/>
        <v/>
      </c>
    </row>
    <row r="393" spans="1:8" s="10" customFormat="1" ht="15" customHeight="1" x14ac:dyDescent="0.2">
      <c r="A393" s="10" t="str">
        <f t="shared" si="48"/>
        <v/>
      </c>
      <c r="B393" s="11" t="str">
        <f>IF(A393="","",IF(per_year=26,fst_pay_day+(pay_num-1)*per_y,IF(per_year=52,fst_pay_day+(pay_num-1)*per_y,DATE(YEAR(fst_pay_day),MONTH(fst_pay_day)+(A393-1)*IF(per_year&gt;=26,0,per_y),IF(per_year=24,IF((MOD(pay_num-1,2))=1,DAY(fst_pay_day)+14,DAY(fst_pay_day)),DAY(fst_pay_day))))))</f>
        <v/>
      </c>
      <c r="C393" s="46" t="str">
        <f t="shared" si="42"/>
        <v/>
      </c>
      <c r="D393" s="46" t="str">
        <f t="shared" si="43"/>
        <v/>
      </c>
      <c r="E393" s="47" t="str">
        <f t="shared" si="44"/>
        <v/>
      </c>
      <c r="F393" s="46" t="str">
        <f t="shared" si="45"/>
        <v/>
      </c>
      <c r="G393" s="46" t="str">
        <f t="shared" si="46"/>
        <v/>
      </c>
      <c r="H393" s="46" t="str">
        <f t="shared" si="47"/>
        <v/>
      </c>
    </row>
    <row r="394" spans="1:8" s="10" customFormat="1" ht="15" customHeight="1" x14ac:dyDescent="0.2">
      <c r="A394" s="10" t="str">
        <f t="shared" si="48"/>
        <v/>
      </c>
      <c r="B394" s="11" t="str">
        <f>IF(A394="","",IF(per_year=26,fst_pay_day+(pay_num-1)*per_y,IF(per_year=52,fst_pay_day+(pay_num-1)*per_y,DATE(YEAR(fst_pay_day),MONTH(fst_pay_day)+(A394-1)*IF(per_year&gt;=26,0,per_y),IF(per_year=24,IF((MOD(pay_num-1,2))=1,DAY(fst_pay_day)+14,DAY(fst_pay_day)),DAY(fst_pay_day))))))</f>
        <v/>
      </c>
      <c r="C394" s="46" t="str">
        <f t="shared" si="42"/>
        <v/>
      </c>
      <c r="D394" s="46" t="str">
        <f t="shared" si="43"/>
        <v/>
      </c>
      <c r="E394" s="47" t="str">
        <f t="shared" si="44"/>
        <v/>
      </c>
      <c r="F394" s="46" t="str">
        <f t="shared" si="45"/>
        <v/>
      </c>
      <c r="G394" s="46" t="str">
        <f t="shared" si="46"/>
        <v/>
      </c>
      <c r="H394" s="46" t="str">
        <f t="shared" si="47"/>
        <v/>
      </c>
    </row>
    <row r="395" spans="1:8" s="10" customFormat="1" ht="15" customHeight="1" x14ac:dyDescent="0.2">
      <c r="A395" s="10" t="str">
        <f t="shared" si="48"/>
        <v/>
      </c>
      <c r="B395" s="11" t="str">
        <f>IF(A395="","",IF(per_year=26,fst_pay_day+(pay_num-1)*per_y,IF(per_year=52,fst_pay_day+(pay_num-1)*per_y,DATE(YEAR(fst_pay_day),MONTH(fst_pay_day)+(A395-1)*IF(per_year&gt;=26,0,per_y),IF(per_year=24,IF((MOD(pay_num-1,2))=1,DAY(fst_pay_day)+14,DAY(fst_pay_day)),DAY(fst_pay_day))))))</f>
        <v/>
      </c>
      <c r="C395" s="46" t="str">
        <f t="shared" si="42"/>
        <v/>
      </c>
      <c r="D395" s="46" t="str">
        <f t="shared" si="43"/>
        <v/>
      </c>
      <c r="E395" s="47" t="str">
        <f t="shared" si="44"/>
        <v/>
      </c>
      <c r="F395" s="46" t="str">
        <f t="shared" si="45"/>
        <v/>
      </c>
      <c r="G395" s="46" t="str">
        <f t="shared" si="46"/>
        <v/>
      </c>
      <c r="H395" s="46" t="str">
        <f t="shared" si="47"/>
        <v/>
      </c>
    </row>
    <row r="396" spans="1:8" s="10" customFormat="1" ht="15" customHeight="1" x14ac:dyDescent="0.2">
      <c r="A396" s="10" t="str">
        <f t="shared" si="48"/>
        <v/>
      </c>
      <c r="B396" s="11" t="str">
        <f>IF(A396="","",IF(per_year=26,fst_pay_day+(pay_num-1)*per_y,IF(per_year=52,fst_pay_day+(pay_num-1)*per_y,DATE(YEAR(fst_pay_day),MONTH(fst_pay_day)+(A396-1)*IF(per_year&gt;=26,0,per_y),IF(per_year=24,IF((MOD(pay_num-1,2))=1,DAY(fst_pay_day)+14,DAY(fst_pay_day)),DAY(fst_pay_day))))))</f>
        <v/>
      </c>
      <c r="C396" s="46" t="str">
        <f t="shared" si="42"/>
        <v/>
      </c>
      <c r="D396" s="46" t="str">
        <f t="shared" si="43"/>
        <v/>
      </c>
      <c r="E396" s="47" t="str">
        <f t="shared" si="44"/>
        <v/>
      </c>
      <c r="F396" s="46" t="str">
        <f t="shared" si="45"/>
        <v/>
      </c>
      <c r="G396" s="46" t="str">
        <f t="shared" si="46"/>
        <v/>
      </c>
      <c r="H396" s="46" t="str">
        <f t="shared" si="47"/>
        <v/>
      </c>
    </row>
    <row r="397" spans="1:8" s="10" customFormat="1" ht="15" customHeight="1" x14ac:dyDescent="0.2">
      <c r="A397" s="10" t="str">
        <f t="shared" si="48"/>
        <v/>
      </c>
      <c r="B397" s="11" t="str">
        <f>IF(A397="","",IF(per_year=26,fst_pay_day+(pay_num-1)*per_y,IF(per_year=52,fst_pay_day+(pay_num-1)*per_y,DATE(YEAR(fst_pay_day),MONTH(fst_pay_day)+(A397-1)*IF(per_year&gt;=26,0,per_y),IF(per_year=24,IF((MOD(pay_num-1,2))=1,DAY(fst_pay_day)+14,DAY(fst_pay_day)),DAY(fst_pay_day))))))</f>
        <v/>
      </c>
      <c r="C397" s="46" t="str">
        <f t="shared" si="42"/>
        <v/>
      </c>
      <c r="D397" s="46" t="str">
        <f t="shared" si="43"/>
        <v/>
      </c>
      <c r="E397" s="47" t="str">
        <f t="shared" si="44"/>
        <v/>
      </c>
      <c r="F397" s="46" t="str">
        <f t="shared" si="45"/>
        <v/>
      </c>
      <c r="G397" s="46" t="str">
        <f t="shared" si="46"/>
        <v/>
      </c>
      <c r="H397" s="46" t="str">
        <f t="shared" si="47"/>
        <v/>
      </c>
    </row>
    <row r="398" spans="1:8" s="10" customFormat="1" ht="15" customHeight="1" x14ac:dyDescent="0.2">
      <c r="A398" s="10" t="str">
        <f t="shared" si="48"/>
        <v/>
      </c>
      <c r="B398" s="11" t="str">
        <f>IF(A398="","",IF(per_year=26,fst_pay_day+(pay_num-1)*per_y,IF(per_year=52,fst_pay_day+(pay_num-1)*per_y,DATE(YEAR(fst_pay_day),MONTH(fst_pay_day)+(A398-1)*IF(per_year&gt;=26,0,per_y),IF(per_year=24,IF((MOD(pay_num-1,2))=1,DAY(fst_pay_day)+14,DAY(fst_pay_day)),DAY(fst_pay_day))))))</f>
        <v/>
      </c>
      <c r="C398" s="46" t="str">
        <f t="shared" si="42"/>
        <v/>
      </c>
      <c r="D398" s="46" t="str">
        <f t="shared" si="43"/>
        <v/>
      </c>
      <c r="E398" s="47" t="str">
        <f t="shared" si="44"/>
        <v/>
      </c>
      <c r="F398" s="46" t="str">
        <f t="shared" si="45"/>
        <v/>
      </c>
      <c r="G398" s="46" t="str">
        <f t="shared" si="46"/>
        <v/>
      </c>
      <c r="H398" s="46" t="str">
        <f t="shared" si="47"/>
        <v/>
      </c>
    </row>
    <row r="399" spans="1:8" s="10" customFormat="1" ht="15" customHeight="1" x14ac:dyDescent="0.2">
      <c r="A399" s="10" t="str">
        <f t="shared" si="48"/>
        <v/>
      </c>
      <c r="B399" s="11" t="str">
        <f>IF(A399="","",IF(per_year=26,fst_pay_day+(pay_num-1)*per_y,IF(per_year=52,fst_pay_day+(pay_num-1)*per_y,DATE(YEAR(fst_pay_day),MONTH(fst_pay_day)+(A399-1)*IF(per_year&gt;=26,0,per_y),IF(per_year=24,IF((MOD(pay_num-1,2))=1,DAY(fst_pay_day)+14,DAY(fst_pay_day)),DAY(fst_pay_day))))))</f>
        <v/>
      </c>
      <c r="C399" s="46" t="str">
        <f t="shared" si="42"/>
        <v/>
      </c>
      <c r="D399" s="46" t="str">
        <f t="shared" si="43"/>
        <v/>
      </c>
      <c r="E399" s="47" t="str">
        <f t="shared" si="44"/>
        <v/>
      </c>
      <c r="F399" s="46" t="str">
        <f t="shared" si="45"/>
        <v/>
      </c>
      <c r="G399" s="46" t="str">
        <f t="shared" si="46"/>
        <v/>
      </c>
      <c r="H399" s="46" t="str">
        <f t="shared" si="47"/>
        <v/>
      </c>
    </row>
    <row r="400" spans="1:8" s="10" customFormat="1" ht="15" customHeight="1" x14ac:dyDescent="0.2">
      <c r="A400" s="10" t="str">
        <f t="shared" si="48"/>
        <v/>
      </c>
      <c r="B400" s="11" t="str">
        <f>IF(A400="","",IF(per_year=26,fst_pay_day+(pay_num-1)*per_y,IF(per_year=52,fst_pay_day+(pay_num-1)*per_y,DATE(YEAR(fst_pay_day),MONTH(fst_pay_day)+(A400-1)*IF(per_year&gt;=26,0,per_y),IF(per_year=24,IF((MOD(pay_num-1,2))=1,DAY(fst_pay_day)+14,DAY(fst_pay_day)),DAY(fst_pay_day))))))</f>
        <v/>
      </c>
      <c r="C400" s="46" t="str">
        <f t="shared" si="42"/>
        <v/>
      </c>
      <c r="D400" s="46" t="str">
        <f t="shared" si="43"/>
        <v/>
      </c>
      <c r="E400" s="47" t="str">
        <f t="shared" si="44"/>
        <v/>
      </c>
      <c r="F400" s="46" t="str">
        <f t="shared" si="45"/>
        <v/>
      </c>
      <c r="G400" s="46" t="str">
        <f t="shared" si="46"/>
        <v/>
      </c>
      <c r="H400" s="46" t="str">
        <f t="shared" si="47"/>
        <v/>
      </c>
    </row>
    <row r="401" spans="1:8" s="10" customFormat="1" ht="15" customHeight="1" x14ac:dyDescent="0.2">
      <c r="A401" s="10" t="str">
        <f t="shared" si="48"/>
        <v/>
      </c>
      <c r="B401" s="11" t="str">
        <f>IF(A401="","",IF(per_year=26,fst_pay_day+(pay_num-1)*per_y,IF(per_year=52,fst_pay_day+(pay_num-1)*per_y,DATE(YEAR(fst_pay_day),MONTH(fst_pay_day)+(A401-1)*IF(per_year&gt;=26,0,per_y),IF(per_year=24,IF((MOD(pay_num-1,2))=1,DAY(fst_pay_day)+14,DAY(fst_pay_day)),DAY(fst_pay_day))))))</f>
        <v/>
      </c>
      <c r="C401" s="46" t="str">
        <f t="shared" si="42"/>
        <v/>
      </c>
      <c r="D401" s="46" t="str">
        <f t="shared" si="43"/>
        <v/>
      </c>
      <c r="E401" s="47" t="str">
        <f t="shared" si="44"/>
        <v/>
      </c>
      <c r="F401" s="46" t="str">
        <f t="shared" si="45"/>
        <v/>
      </c>
      <c r="G401" s="46" t="str">
        <f t="shared" si="46"/>
        <v/>
      </c>
      <c r="H401" s="46" t="str">
        <f t="shared" si="47"/>
        <v/>
      </c>
    </row>
    <row r="402" spans="1:8" s="10" customFormat="1" ht="15" customHeight="1" x14ac:dyDescent="0.2">
      <c r="A402" s="10" t="str">
        <f t="shared" si="48"/>
        <v/>
      </c>
      <c r="B402" s="11" t="str">
        <f>IF(A402="","",IF(per_year=26,fst_pay_day+(pay_num-1)*per_y,IF(per_year=52,fst_pay_day+(pay_num-1)*per_y,DATE(YEAR(fst_pay_day),MONTH(fst_pay_day)+(A402-1)*IF(per_year&gt;=26,0,per_y),IF(per_year=24,IF((MOD(pay_num-1,2))=1,DAY(fst_pay_day)+14,DAY(fst_pay_day)),DAY(fst_pay_day))))))</f>
        <v/>
      </c>
      <c r="C402" s="46" t="str">
        <f t="shared" si="42"/>
        <v/>
      </c>
      <c r="D402" s="46" t="str">
        <f t="shared" si="43"/>
        <v/>
      </c>
      <c r="E402" s="47" t="str">
        <f t="shared" si="44"/>
        <v/>
      </c>
      <c r="F402" s="46" t="str">
        <f t="shared" si="45"/>
        <v/>
      </c>
      <c r="G402" s="46" t="str">
        <f t="shared" si="46"/>
        <v/>
      </c>
      <c r="H402" s="46" t="str">
        <f t="shared" si="47"/>
        <v/>
      </c>
    </row>
    <row r="403" spans="1:8" s="10" customFormat="1" ht="15" customHeight="1" x14ac:dyDescent="0.2">
      <c r="A403" s="10" t="str">
        <f t="shared" si="48"/>
        <v/>
      </c>
      <c r="B403" s="11" t="str">
        <f>IF(A403="","",IF(per_year=26,fst_pay_day+(pay_num-1)*per_y,IF(per_year=52,fst_pay_day+(pay_num-1)*per_y,DATE(YEAR(fst_pay_day),MONTH(fst_pay_day)+(A403-1)*IF(per_year&gt;=26,0,per_y),IF(per_year=24,IF((MOD(pay_num-1,2))=1,DAY(fst_pay_day)+14,DAY(fst_pay_day)),DAY(fst_pay_day))))))</f>
        <v/>
      </c>
      <c r="C403" s="46" t="str">
        <f t="shared" si="42"/>
        <v/>
      </c>
      <c r="D403" s="46" t="str">
        <f t="shared" si="43"/>
        <v/>
      </c>
      <c r="E403" s="47" t="str">
        <f t="shared" si="44"/>
        <v/>
      </c>
      <c r="F403" s="46" t="str">
        <f t="shared" si="45"/>
        <v/>
      </c>
      <c r="G403" s="46" t="str">
        <f t="shared" si="46"/>
        <v/>
      </c>
      <c r="H403" s="46" t="str">
        <f t="shared" si="47"/>
        <v/>
      </c>
    </row>
    <row r="404" spans="1:8" s="10" customFormat="1" ht="15" customHeight="1" x14ac:dyDescent="0.2">
      <c r="A404" s="10" t="str">
        <f t="shared" si="48"/>
        <v/>
      </c>
      <c r="B404" s="11" t="str">
        <f>IF(A404="","",IF(per_year=26,fst_pay_day+(pay_num-1)*per_y,IF(per_year=52,fst_pay_day+(pay_num-1)*per_y,DATE(YEAR(fst_pay_day),MONTH(fst_pay_day)+(A404-1)*IF(per_year&gt;=26,0,per_y),IF(per_year=24,IF((MOD(pay_num-1,2))=1,DAY(fst_pay_day)+14,DAY(fst_pay_day)),DAY(fst_pay_day))))))</f>
        <v/>
      </c>
      <c r="C404" s="46" t="str">
        <f t="shared" si="42"/>
        <v/>
      </c>
      <c r="D404" s="46" t="str">
        <f t="shared" si="43"/>
        <v/>
      </c>
      <c r="E404" s="47" t="str">
        <f t="shared" si="44"/>
        <v/>
      </c>
      <c r="F404" s="46" t="str">
        <f t="shared" si="45"/>
        <v/>
      </c>
      <c r="G404" s="46" t="str">
        <f t="shared" si="46"/>
        <v/>
      </c>
      <c r="H404" s="46" t="str">
        <f t="shared" si="47"/>
        <v/>
      </c>
    </row>
    <row r="405" spans="1:8" s="10" customFormat="1" ht="15" customHeight="1" x14ac:dyDescent="0.2">
      <c r="A405" s="10" t="str">
        <f t="shared" si="48"/>
        <v/>
      </c>
      <c r="B405" s="11" t="str">
        <f>IF(A405="","",IF(per_year=26,fst_pay_day+(pay_num-1)*per_y,IF(per_year=52,fst_pay_day+(pay_num-1)*per_y,DATE(YEAR(fst_pay_day),MONTH(fst_pay_day)+(A405-1)*IF(per_year&gt;=26,0,per_y),IF(per_year=24,IF((MOD(pay_num-1,2))=1,DAY(fst_pay_day)+14,DAY(fst_pay_day)),DAY(fst_pay_day))))))</f>
        <v/>
      </c>
      <c r="C405" s="46" t="str">
        <f t="shared" si="42"/>
        <v/>
      </c>
      <c r="D405" s="46" t="str">
        <f t="shared" si="43"/>
        <v/>
      </c>
      <c r="E405" s="47" t="str">
        <f t="shared" si="44"/>
        <v/>
      </c>
      <c r="F405" s="46" t="str">
        <f t="shared" si="45"/>
        <v/>
      </c>
      <c r="G405" s="46" t="str">
        <f t="shared" si="46"/>
        <v/>
      </c>
      <c r="H405" s="46" t="str">
        <f t="shared" si="47"/>
        <v/>
      </c>
    </row>
    <row r="406" spans="1:8" s="10" customFormat="1" ht="15" customHeight="1" x14ac:dyDescent="0.2">
      <c r="A406" s="10" t="str">
        <f t="shared" si="48"/>
        <v/>
      </c>
      <c r="B406" s="11" t="str">
        <f>IF(A406="","",IF(per_year=26,fst_pay_day+(pay_num-1)*per_y,IF(per_year=52,fst_pay_day+(pay_num-1)*per_y,DATE(YEAR(fst_pay_day),MONTH(fst_pay_day)+(A406-1)*IF(per_year&gt;=26,0,per_y),IF(per_year=24,IF((MOD(pay_num-1,2))=1,DAY(fst_pay_day)+14,DAY(fst_pay_day)),DAY(fst_pay_day))))))</f>
        <v/>
      </c>
      <c r="C406" s="46" t="str">
        <f t="shared" si="42"/>
        <v/>
      </c>
      <c r="D406" s="46" t="str">
        <f t="shared" si="43"/>
        <v/>
      </c>
      <c r="E406" s="47" t="str">
        <f t="shared" si="44"/>
        <v/>
      </c>
      <c r="F406" s="46" t="str">
        <f t="shared" si="45"/>
        <v/>
      </c>
      <c r="G406" s="46" t="str">
        <f t="shared" si="46"/>
        <v/>
      </c>
      <c r="H406" s="46" t="str">
        <f t="shared" si="47"/>
        <v/>
      </c>
    </row>
    <row r="407" spans="1:8" s="10" customFormat="1" ht="15" customHeight="1" x14ac:dyDescent="0.2">
      <c r="A407" s="10" t="str">
        <f t="shared" si="48"/>
        <v/>
      </c>
      <c r="B407" s="11" t="str">
        <f>IF(A407="","",IF(per_year=26,fst_pay_day+(pay_num-1)*per_y,IF(per_year=52,fst_pay_day+(pay_num-1)*per_y,DATE(YEAR(fst_pay_day),MONTH(fst_pay_day)+(A407-1)*IF(per_year&gt;=26,0,per_y),IF(per_year=24,IF((MOD(pay_num-1,2))=1,DAY(fst_pay_day)+14,DAY(fst_pay_day)),DAY(fst_pay_day))))))</f>
        <v/>
      </c>
      <c r="C407" s="46" t="str">
        <f t="shared" si="42"/>
        <v/>
      </c>
      <c r="D407" s="46" t="str">
        <f t="shared" si="43"/>
        <v/>
      </c>
      <c r="E407" s="47" t="str">
        <f t="shared" si="44"/>
        <v/>
      </c>
      <c r="F407" s="46" t="str">
        <f t="shared" si="45"/>
        <v/>
      </c>
      <c r="G407" s="46" t="str">
        <f t="shared" si="46"/>
        <v/>
      </c>
      <c r="H407" s="46" t="str">
        <f t="shared" si="47"/>
        <v/>
      </c>
    </row>
    <row r="408" spans="1:8" s="10" customFormat="1" ht="15" customHeight="1" x14ac:dyDescent="0.2">
      <c r="A408" s="10" t="str">
        <f t="shared" si="48"/>
        <v/>
      </c>
      <c r="B408" s="11" t="str">
        <f>IF(A408="","",IF(per_year=26,fst_pay_day+(pay_num-1)*per_y,IF(per_year=52,fst_pay_day+(pay_num-1)*per_y,DATE(YEAR(fst_pay_day),MONTH(fst_pay_day)+(A408-1)*IF(per_year&gt;=26,0,per_y),IF(per_year=24,IF((MOD(pay_num-1,2))=1,DAY(fst_pay_day)+14,DAY(fst_pay_day)),DAY(fst_pay_day))))))</f>
        <v/>
      </c>
      <c r="C408" s="46" t="str">
        <f t="shared" si="42"/>
        <v/>
      </c>
      <c r="D408" s="46" t="str">
        <f t="shared" si="43"/>
        <v/>
      </c>
      <c r="E408" s="47" t="str">
        <f t="shared" si="44"/>
        <v/>
      </c>
      <c r="F408" s="46" t="str">
        <f t="shared" si="45"/>
        <v/>
      </c>
      <c r="G408" s="46" t="str">
        <f t="shared" si="46"/>
        <v/>
      </c>
      <c r="H408" s="46" t="str">
        <f t="shared" si="47"/>
        <v/>
      </c>
    </row>
    <row r="409" spans="1:8" s="10" customFormat="1" ht="15" customHeight="1" x14ac:dyDescent="0.2">
      <c r="A409" s="10" t="str">
        <f t="shared" si="48"/>
        <v/>
      </c>
      <c r="B409" s="11" t="str">
        <f>IF(A409="","",IF(per_year=26,fst_pay_day+(pay_num-1)*per_y,IF(per_year=52,fst_pay_day+(pay_num-1)*per_y,DATE(YEAR(fst_pay_day),MONTH(fst_pay_day)+(A409-1)*IF(per_year&gt;=26,0,per_y),IF(per_year=24,IF((MOD(pay_num-1,2))=1,DAY(fst_pay_day)+14,DAY(fst_pay_day)),DAY(fst_pay_day))))))</f>
        <v/>
      </c>
      <c r="C409" s="46" t="str">
        <f t="shared" si="42"/>
        <v/>
      </c>
      <c r="D409" s="46" t="str">
        <f t="shared" si="43"/>
        <v/>
      </c>
      <c r="E409" s="47" t="str">
        <f t="shared" si="44"/>
        <v/>
      </c>
      <c r="F409" s="46" t="str">
        <f t="shared" si="45"/>
        <v/>
      </c>
      <c r="G409" s="46" t="str">
        <f t="shared" si="46"/>
        <v/>
      </c>
      <c r="H409" s="46" t="str">
        <f t="shared" si="47"/>
        <v/>
      </c>
    </row>
    <row r="410" spans="1:8" s="10" customFormat="1" ht="15" customHeight="1" x14ac:dyDescent="0.2">
      <c r="A410" s="10" t="str">
        <f t="shared" si="48"/>
        <v/>
      </c>
      <c r="B410" s="11" t="str">
        <f>IF(A410="","",IF(per_year=26,fst_pay_day+(pay_num-1)*per_y,IF(per_year=52,fst_pay_day+(pay_num-1)*per_y,DATE(YEAR(fst_pay_day),MONTH(fst_pay_day)+(A410-1)*IF(per_year&gt;=26,0,per_y),IF(per_year=24,IF((MOD(pay_num-1,2))=1,DAY(fst_pay_day)+14,DAY(fst_pay_day)),DAY(fst_pay_day))))))</f>
        <v/>
      </c>
      <c r="C410" s="46" t="str">
        <f t="shared" si="42"/>
        <v/>
      </c>
      <c r="D410" s="46" t="str">
        <f t="shared" si="43"/>
        <v/>
      </c>
      <c r="E410" s="47" t="str">
        <f t="shared" si="44"/>
        <v/>
      </c>
      <c r="F410" s="46" t="str">
        <f t="shared" si="45"/>
        <v/>
      </c>
      <c r="G410" s="46" t="str">
        <f t="shared" si="46"/>
        <v/>
      </c>
      <c r="H410" s="46" t="str">
        <f t="shared" si="47"/>
        <v/>
      </c>
    </row>
    <row r="411" spans="1:8" s="10" customFormat="1" ht="15" customHeight="1" x14ac:dyDescent="0.2">
      <c r="A411" s="10" t="str">
        <f t="shared" si="48"/>
        <v/>
      </c>
      <c r="B411" s="11" t="str">
        <f>IF(A411="","",IF(per_year=26,fst_pay_day+(pay_num-1)*per_y,IF(per_year=52,fst_pay_day+(pay_num-1)*per_y,DATE(YEAR(fst_pay_day),MONTH(fst_pay_day)+(A411-1)*IF(per_year&gt;=26,0,per_y),IF(per_year=24,IF((MOD(pay_num-1,2))=1,DAY(fst_pay_day)+14,DAY(fst_pay_day)),DAY(fst_pay_day))))))</f>
        <v/>
      </c>
      <c r="C411" s="46" t="str">
        <f t="shared" si="42"/>
        <v/>
      </c>
      <c r="D411" s="46" t="str">
        <f t="shared" si="43"/>
        <v/>
      </c>
      <c r="E411" s="47" t="str">
        <f t="shared" si="44"/>
        <v/>
      </c>
      <c r="F411" s="46" t="str">
        <f t="shared" si="45"/>
        <v/>
      </c>
      <c r="G411" s="46" t="str">
        <f t="shared" si="46"/>
        <v/>
      </c>
      <c r="H411" s="46" t="str">
        <f t="shared" si="47"/>
        <v/>
      </c>
    </row>
    <row r="412" spans="1:8" s="10" customFormat="1" ht="15" customHeight="1" x14ac:dyDescent="0.2">
      <c r="A412" s="10" t="str">
        <f t="shared" si="48"/>
        <v/>
      </c>
      <c r="B412" s="11" t="str">
        <f>IF(A412="","",IF(per_year=26,fst_pay_day+(pay_num-1)*per_y,IF(per_year=52,fst_pay_day+(pay_num-1)*per_y,DATE(YEAR(fst_pay_day),MONTH(fst_pay_day)+(A412-1)*IF(per_year&gt;=26,0,per_y),IF(per_year=24,IF((MOD(pay_num-1,2))=1,DAY(fst_pay_day)+14,DAY(fst_pay_day)),DAY(fst_pay_day))))))</f>
        <v/>
      </c>
      <c r="C412" s="46" t="str">
        <f t="shared" si="42"/>
        <v/>
      </c>
      <c r="D412" s="46" t="str">
        <f t="shared" si="43"/>
        <v/>
      </c>
      <c r="E412" s="47" t="str">
        <f t="shared" si="44"/>
        <v/>
      </c>
      <c r="F412" s="46" t="str">
        <f t="shared" si="45"/>
        <v/>
      </c>
      <c r="G412" s="46" t="str">
        <f t="shared" si="46"/>
        <v/>
      </c>
      <c r="H412" s="46" t="str">
        <f t="shared" si="47"/>
        <v/>
      </c>
    </row>
    <row r="413" spans="1:8" s="10" customFormat="1" ht="15" customHeight="1" x14ac:dyDescent="0.2">
      <c r="A413" s="10" t="str">
        <f t="shared" si="48"/>
        <v/>
      </c>
      <c r="B413" s="11" t="str">
        <f>IF(A413="","",IF(per_year=26,fst_pay_day+(pay_num-1)*per_y,IF(per_year=52,fst_pay_day+(pay_num-1)*per_y,DATE(YEAR(fst_pay_day),MONTH(fst_pay_day)+(A413-1)*IF(per_year&gt;=26,0,per_y),IF(per_year=24,IF((MOD(pay_num-1,2))=1,DAY(fst_pay_day)+14,DAY(fst_pay_day)),DAY(fst_pay_day))))))</f>
        <v/>
      </c>
      <c r="C413" s="46" t="str">
        <f t="shared" si="42"/>
        <v/>
      </c>
      <c r="D413" s="46" t="str">
        <f t="shared" si="43"/>
        <v/>
      </c>
      <c r="E413" s="47" t="str">
        <f t="shared" si="44"/>
        <v/>
      </c>
      <c r="F413" s="46" t="str">
        <f t="shared" si="45"/>
        <v/>
      </c>
      <c r="G413" s="46" t="str">
        <f t="shared" si="46"/>
        <v/>
      </c>
      <c r="H413" s="46" t="str">
        <f t="shared" si="47"/>
        <v/>
      </c>
    </row>
    <row r="414" spans="1:8" s="10" customFormat="1" ht="15" customHeight="1" x14ac:dyDescent="0.2">
      <c r="A414" s="10" t="str">
        <f t="shared" si="48"/>
        <v/>
      </c>
      <c r="B414" s="11" t="str">
        <f>IF(A414="","",IF(per_year=26,fst_pay_day+(pay_num-1)*per_y,IF(per_year=52,fst_pay_day+(pay_num-1)*per_y,DATE(YEAR(fst_pay_day),MONTH(fst_pay_day)+(A414-1)*IF(per_year&gt;=26,0,per_y),IF(per_year=24,IF((MOD(pay_num-1,2))=1,DAY(fst_pay_day)+14,DAY(fst_pay_day)),DAY(fst_pay_day))))))</f>
        <v/>
      </c>
      <c r="C414" s="46" t="str">
        <f t="shared" si="42"/>
        <v/>
      </c>
      <c r="D414" s="46" t="str">
        <f t="shared" si="43"/>
        <v/>
      </c>
      <c r="E414" s="47" t="str">
        <f t="shared" si="44"/>
        <v/>
      </c>
      <c r="F414" s="46" t="str">
        <f t="shared" si="45"/>
        <v/>
      </c>
      <c r="G414" s="46" t="str">
        <f t="shared" si="46"/>
        <v/>
      </c>
      <c r="H414" s="46" t="str">
        <f t="shared" si="47"/>
        <v/>
      </c>
    </row>
    <row r="415" spans="1:8" s="10" customFormat="1" ht="15" customHeight="1" x14ac:dyDescent="0.2">
      <c r="A415" s="10" t="str">
        <f t="shared" si="48"/>
        <v/>
      </c>
      <c r="B415" s="11" t="str">
        <f>IF(A415="","",IF(per_year=26,fst_pay_day+(pay_num-1)*per_y,IF(per_year=52,fst_pay_day+(pay_num-1)*per_y,DATE(YEAR(fst_pay_day),MONTH(fst_pay_day)+(A415-1)*IF(per_year&gt;=26,0,per_y),IF(per_year=24,IF((MOD(pay_num-1,2))=1,DAY(fst_pay_day)+14,DAY(fst_pay_day)),DAY(fst_pay_day))))))</f>
        <v/>
      </c>
      <c r="C415" s="46" t="str">
        <f t="shared" si="42"/>
        <v/>
      </c>
      <c r="D415" s="46" t="str">
        <f t="shared" si="43"/>
        <v/>
      </c>
      <c r="E415" s="47" t="str">
        <f t="shared" si="44"/>
        <v/>
      </c>
      <c r="F415" s="46" t="str">
        <f t="shared" si="45"/>
        <v/>
      </c>
      <c r="G415" s="46" t="str">
        <f t="shared" si="46"/>
        <v/>
      </c>
      <c r="H415" s="46" t="str">
        <f t="shared" si="47"/>
        <v/>
      </c>
    </row>
    <row r="416" spans="1:8" s="10" customFormat="1" ht="15" customHeight="1" x14ac:dyDescent="0.2">
      <c r="A416" s="10" t="str">
        <f t="shared" si="48"/>
        <v/>
      </c>
      <c r="B416" s="11" t="str">
        <f>IF(A416="","",IF(per_year=26,fst_pay_day+(pay_num-1)*per_y,IF(per_year=52,fst_pay_day+(pay_num-1)*per_y,DATE(YEAR(fst_pay_day),MONTH(fst_pay_day)+(A416-1)*IF(per_year&gt;=26,0,per_y),IF(per_year=24,IF((MOD(pay_num-1,2))=1,DAY(fst_pay_day)+14,DAY(fst_pay_day)),DAY(fst_pay_day))))))</f>
        <v/>
      </c>
      <c r="C416" s="46" t="str">
        <f t="shared" si="42"/>
        <v/>
      </c>
      <c r="D416" s="46" t="str">
        <f t="shared" si="43"/>
        <v/>
      </c>
      <c r="E416" s="47" t="str">
        <f t="shared" si="44"/>
        <v/>
      </c>
      <c r="F416" s="46" t="str">
        <f t="shared" si="45"/>
        <v/>
      </c>
      <c r="G416" s="46" t="str">
        <f t="shared" si="46"/>
        <v/>
      </c>
      <c r="H416" s="46" t="str">
        <f t="shared" si="47"/>
        <v/>
      </c>
    </row>
    <row r="417" spans="1:8" s="10" customFormat="1" ht="15" customHeight="1" x14ac:dyDescent="0.2">
      <c r="A417" s="10" t="str">
        <f t="shared" si="48"/>
        <v/>
      </c>
      <c r="B417" s="11" t="str">
        <f>IF(A417="","",IF(per_year=26,fst_pay_day+(pay_num-1)*per_y,IF(per_year=52,fst_pay_day+(pay_num-1)*per_y,DATE(YEAR(fst_pay_day),MONTH(fst_pay_day)+(A417-1)*IF(per_year&gt;=26,0,per_y),IF(per_year=24,IF((MOD(pay_num-1,2))=1,DAY(fst_pay_day)+14,DAY(fst_pay_day)),DAY(fst_pay_day))))))</f>
        <v/>
      </c>
      <c r="C417" s="46" t="str">
        <f t="shared" si="42"/>
        <v/>
      </c>
      <c r="D417" s="46" t="str">
        <f t="shared" si="43"/>
        <v/>
      </c>
      <c r="E417" s="47" t="str">
        <f t="shared" si="44"/>
        <v/>
      </c>
      <c r="F417" s="46" t="str">
        <f t="shared" si="45"/>
        <v/>
      </c>
      <c r="G417" s="46" t="str">
        <f t="shared" si="46"/>
        <v/>
      </c>
      <c r="H417" s="46" t="str">
        <f t="shared" si="47"/>
        <v/>
      </c>
    </row>
    <row r="418" spans="1:8" s="10" customFormat="1" ht="15" customHeight="1" x14ac:dyDescent="0.2">
      <c r="A418" s="10" t="str">
        <f t="shared" si="48"/>
        <v/>
      </c>
      <c r="B418" s="11" t="str">
        <f>IF(A418="","",IF(per_year=26,fst_pay_day+(pay_num-1)*per_y,IF(per_year=52,fst_pay_day+(pay_num-1)*per_y,DATE(YEAR(fst_pay_day),MONTH(fst_pay_day)+(A418-1)*IF(per_year&gt;=26,0,per_y),IF(per_year=24,IF((MOD(pay_num-1,2))=1,DAY(fst_pay_day)+14,DAY(fst_pay_day)),DAY(fst_pay_day))))))</f>
        <v/>
      </c>
      <c r="C418" s="46" t="str">
        <f t="shared" si="42"/>
        <v/>
      </c>
      <c r="D418" s="46" t="str">
        <f t="shared" si="43"/>
        <v/>
      </c>
      <c r="E418" s="47" t="str">
        <f t="shared" si="44"/>
        <v/>
      </c>
      <c r="F418" s="46" t="str">
        <f t="shared" si="45"/>
        <v/>
      </c>
      <c r="G418" s="46" t="str">
        <f t="shared" si="46"/>
        <v/>
      </c>
      <c r="H418" s="46" t="str">
        <f t="shared" si="47"/>
        <v/>
      </c>
    </row>
    <row r="419" spans="1:8" s="10" customFormat="1" ht="15" customHeight="1" x14ac:dyDescent="0.2">
      <c r="A419" s="10" t="str">
        <f t="shared" si="48"/>
        <v/>
      </c>
      <c r="B419" s="11" t="str">
        <f>IF(A419="","",IF(per_year=26,fst_pay_day+(pay_num-1)*per_y,IF(per_year=52,fst_pay_day+(pay_num-1)*per_y,DATE(YEAR(fst_pay_day),MONTH(fst_pay_day)+(A419-1)*IF(per_year&gt;=26,0,per_y),IF(per_year=24,IF((MOD(pay_num-1,2))=1,DAY(fst_pay_day)+14,DAY(fst_pay_day)),DAY(fst_pay_day))))))</f>
        <v/>
      </c>
      <c r="C419" s="46" t="str">
        <f t="shared" si="42"/>
        <v/>
      </c>
      <c r="D419" s="46" t="str">
        <f t="shared" si="43"/>
        <v/>
      </c>
      <c r="E419" s="47" t="str">
        <f t="shared" si="44"/>
        <v/>
      </c>
      <c r="F419" s="46" t="str">
        <f t="shared" si="45"/>
        <v/>
      </c>
      <c r="G419" s="46" t="str">
        <f t="shared" si="46"/>
        <v/>
      </c>
      <c r="H419" s="46" t="str">
        <f t="shared" si="47"/>
        <v/>
      </c>
    </row>
    <row r="420" spans="1:8" s="10" customFormat="1" ht="15" customHeight="1" x14ac:dyDescent="0.2">
      <c r="A420" s="10" t="str">
        <f t="shared" si="48"/>
        <v/>
      </c>
      <c r="B420" s="11" t="str">
        <f>IF(A420="","",IF(per_year=26,fst_pay_day+(pay_num-1)*per_y,IF(per_year=52,fst_pay_day+(pay_num-1)*per_y,DATE(YEAR(fst_pay_day),MONTH(fst_pay_day)+(A420-1)*IF(per_year&gt;=26,0,per_y),IF(per_year=24,IF((MOD(pay_num-1,2))=1,DAY(fst_pay_day)+14,DAY(fst_pay_day)),DAY(fst_pay_day))))))</f>
        <v/>
      </c>
      <c r="C420" s="46" t="str">
        <f t="shared" si="42"/>
        <v/>
      </c>
      <c r="D420" s="46" t="str">
        <f t="shared" si="43"/>
        <v/>
      </c>
      <c r="E420" s="47" t="str">
        <f t="shared" si="44"/>
        <v/>
      </c>
      <c r="F420" s="46" t="str">
        <f t="shared" si="45"/>
        <v/>
      </c>
      <c r="G420" s="46" t="str">
        <f t="shared" si="46"/>
        <v/>
      </c>
      <c r="H420" s="46" t="str">
        <f t="shared" si="47"/>
        <v/>
      </c>
    </row>
    <row r="421" spans="1:8" s="10" customFormat="1" ht="15" customHeight="1" x14ac:dyDescent="0.2">
      <c r="A421" s="10" t="str">
        <f t="shared" si="48"/>
        <v/>
      </c>
      <c r="B421" s="11" t="str">
        <f>IF(A421="","",IF(per_year=26,fst_pay_day+(pay_num-1)*per_y,IF(per_year=52,fst_pay_day+(pay_num-1)*per_y,DATE(YEAR(fst_pay_day),MONTH(fst_pay_day)+(A421-1)*IF(per_year&gt;=26,0,per_y),IF(per_year=24,IF((MOD(pay_num-1,2))=1,DAY(fst_pay_day)+14,DAY(fst_pay_day)),DAY(fst_pay_day))))))</f>
        <v/>
      </c>
      <c r="C421" s="46" t="str">
        <f t="shared" si="42"/>
        <v/>
      </c>
      <c r="D421" s="46" t="str">
        <f t="shared" si="43"/>
        <v/>
      </c>
      <c r="E421" s="47" t="str">
        <f t="shared" si="44"/>
        <v/>
      </c>
      <c r="F421" s="46" t="str">
        <f t="shared" si="45"/>
        <v/>
      </c>
      <c r="G421" s="46" t="str">
        <f t="shared" si="46"/>
        <v/>
      </c>
      <c r="H421" s="46" t="str">
        <f t="shared" si="47"/>
        <v/>
      </c>
    </row>
    <row r="422" spans="1:8" s="10" customFormat="1" ht="15" customHeight="1" x14ac:dyDescent="0.2">
      <c r="A422" s="10" t="str">
        <f t="shared" si="48"/>
        <v/>
      </c>
      <c r="B422" s="11" t="str">
        <f>IF(A422="","",IF(per_year=26,fst_pay_day+(pay_num-1)*per_y,IF(per_year=52,fst_pay_day+(pay_num-1)*per_y,DATE(YEAR(fst_pay_day),MONTH(fst_pay_day)+(A422-1)*IF(per_year&gt;=26,0,per_y),IF(per_year=24,IF((MOD(pay_num-1,2))=1,DAY(fst_pay_day)+14,DAY(fst_pay_day)),DAY(fst_pay_day))))))</f>
        <v/>
      </c>
      <c r="C422" s="46" t="str">
        <f t="shared" si="42"/>
        <v/>
      </c>
      <c r="D422" s="46" t="str">
        <f t="shared" si="43"/>
        <v/>
      </c>
      <c r="E422" s="47" t="str">
        <f t="shared" si="44"/>
        <v/>
      </c>
      <c r="F422" s="46" t="str">
        <f t="shared" si="45"/>
        <v/>
      </c>
      <c r="G422" s="46" t="str">
        <f t="shared" si="46"/>
        <v/>
      </c>
      <c r="H422" s="46" t="str">
        <f t="shared" si="47"/>
        <v/>
      </c>
    </row>
    <row r="423" spans="1:8" s="10" customFormat="1" ht="15" customHeight="1" x14ac:dyDescent="0.2">
      <c r="A423" s="10" t="str">
        <f t="shared" si="48"/>
        <v/>
      </c>
      <c r="B423" s="11" t="str">
        <f>IF(A423="","",IF(per_year=26,fst_pay_day+(pay_num-1)*per_y,IF(per_year=52,fst_pay_day+(pay_num-1)*per_y,DATE(YEAR(fst_pay_day),MONTH(fst_pay_day)+(A423-1)*IF(per_year&gt;=26,0,per_y),IF(per_year=24,IF((MOD(pay_num-1,2))=1,DAY(fst_pay_day)+14,DAY(fst_pay_day)),DAY(fst_pay_day))))))</f>
        <v/>
      </c>
      <c r="C423" s="46" t="str">
        <f t="shared" si="42"/>
        <v/>
      </c>
      <c r="D423" s="46" t="str">
        <f t="shared" si="43"/>
        <v/>
      </c>
      <c r="E423" s="47" t="str">
        <f t="shared" si="44"/>
        <v/>
      </c>
      <c r="F423" s="46" t="str">
        <f t="shared" si="45"/>
        <v/>
      </c>
      <c r="G423" s="46" t="str">
        <f t="shared" si="46"/>
        <v/>
      </c>
      <c r="H423" s="46" t="str">
        <f t="shared" si="47"/>
        <v/>
      </c>
    </row>
    <row r="424" spans="1:8" s="10" customFormat="1" ht="15" customHeight="1" x14ac:dyDescent="0.2">
      <c r="A424" s="10" t="str">
        <f t="shared" si="48"/>
        <v/>
      </c>
      <c r="B424" s="11" t="str">
        <f>IF(A424="","",IF(per_year=26,fst_pay_day+(pay_num-1)*per_y,IF(per_year=52,fst_pay_day+(pay_num-1)*per_y,DATE(YEAR(fst_pay_day),MONTH(fst_pay_day)+(A424-1)*IF(per_year&gt;=26,0,per_y),IF(per_year=24,IF((MOD(pay_num-1,2))=1,DAY(fst_pay_day)+14,DAY(fst_pay_day)),DAY(fst_pay_day))))))</f>
        <v/>
      </c>
      <c r="C424" s="46" t="str">
        <f t="shared" si="42"/>
        <v/>
      </c>
      <c r="D424" s="46" t="str">
        <f t="shared" si="43"/>
        <v/>
      </c>
      <c r="E424" s="47" t="str">
        <f t="shared" si="44"/>
        <v/>
      </c>
      <c r="F424" s="46" t="str">
        <f t="shared" si="45"/>
        <v/>
      </c>
      <c r="G424" s="46" t="str">
        <f t="shared" si="46"/>
        <v/>
      </c>
      <c r="H424" s="46" t="str">
        <f t="shared" si="47"/>
        <v/>
      </c>
    </row>
    <row r="425" spans="1:8" s="10" customFormat="1" ht="15" customHeight="1" x14ac:dyDescent="0.2">
      <c r="A425" s="10" t="str">
        <f t="shared" si="48"/>
        <v/>
      </c>
      <c r="B425" s="11" t="str">
        <f>IF(A425="","",IF(per_year=26,fst_pay_day+(pay_num-1)*per_y,IF(per_year=52,fst_pay_day+(pay_num-1)*per_y,DATE(YEAR(fst_pay_day),MONTH(fst_pay_day)+(A425-1)*IF(per_year&gt;=26,0,per_y),IF(per_year=24,IF((MOD(pay_num-1,2))=1,DAY(fst_pay_day)+14,DAY(fst_pay_day)),DAY(fst_pay_day))))))</f>
        <v/>
      </c>
      <c r="C425" s="46" t="str">
        <f t="shared" si="42"/>
        <v/>
      </c>
      <c r="D425" s="46" t="str">
        <f t="shared" si="43"/>
        <v/>
      </c>
      <c r="E425" s="47" t="str">
        <f t="shared" si="44"/>
        <v/>
      </c>
      <c r="F425" s="46" t="str">
        <f t="shared" si="45"/>
        <v/>
      </c>
      <c r="G425" s="46" t="str">
        <f t="shared" si="46"/>
        <v/>
      </c>
      <c r="H425" s="46" t="str">
        <f t="shared" si="47"/>
        <v/>
      </c>
    </row>
    <row r="426" spans="1:8" s="10" customFormat="1" ht="15" customHeight="1" x14ac:dyDescent="0.2">
      <c r="A426" s="10" t="str">
        <f t="shared" si="48"/>
        <v/>
      </c>
      <c r="B426" s="11" t="str">
        <f>IF(A426="","",IF(per_year=26,fst_pay_day+(pay_num-1)*per_y,IF(per_year=52,fst_pay_day+(pay_num-1)*per_y,DATE(YEAR(fst_pay_day),MONTH(fst_pay_day)+(A426-1)*IF(per_year&gt;=26,0,per_y),IF(per_year=24,IF((MOD(pay_num-1,2))=1,DAY(fst_pay_day)+14,DAY(fst_pay_day)),DAY(fst_pay_day))))))</f>
        <v/>
      </c>
      <c r="C426" s="46" t="str">
        <f t="shared" si="42"/>
        <v/>
      </c>
      <c r="D426" s="46" t="str">
        <f t="shared" si="43"/>
        <v/>
      </c>
      <c r="E426" s="47" t="str">
        <f t="shared" si="44"/>
        <v/>
      </c>
      <c r="F426" s="46" t="str">
        <f t="shared" si="45"/>
        <v/>
      </c>
      <c r="G426" s="46" t="str">
        <f t="shared" si="46"/>
        <v/>
      </c>
      <c r="H426" s="46" t="str">
        <f t="shared" si="47"/>
        <v/>
      </c>
    </row>
    <row r="427" spans="1:8" s="10" customFormat="1" ht="15" customHeight="1" x14ac:dyDescent="0.2">
      <c r="A427" s="10" t="str">
        <f t="shared" si="48"/>
        <v/>
      </c>
      <c r="B427" s="11" t="str">
        <f>IF(A427="","",IF(per_year=26,fst_pay_day+(pay_num-1)*per_y,IF(per_year=52,fst_pay_day+(pay_num-1)*per_y,DATE(YEAR(fst_pay_day),MONTH(fst_pay_day)+(A427-1)*IF(per_year&gt;=26,0,per_y),IF(per_year=24,IF((MOD(pay_num-1,2))=1,DAY(fst_pay_day)+14,DAY(fst_pay_day)),DAY(fst_pay_day))))))</f>
        <v/>
      </c>
      <c r="C427" s="46" t="str">
        <f t="shared" si="42"/>
        <v/>
      </c>
      <c r="D427" s="46" t="str">
        <f t="shared" si="43"/>
        <v/>
      </c>
      <c r="E427" s="47" t="str">
        <f t="shared" si="44"/>
        <v/>
      </c>
      <c r="F427" s="46" t="str">
        <f t="shared" si="45"/>
        <v/>
      </c>
      <c r="G427" s="46" t="str">
        <f t="shared" si="46"/>
        <v/>
      </c>
      <c r="H427" s="46" t="str">
        <f t="shared" si="47"/>
        <v/>
      </c>
    </row>
    <row r="428" spans="1:8" s="10" customFormat="1" ht="15" customHeight="1" x14ac:dyDescent="0.2">
      <c r="A428" s="10" t="str">
        <f t="shared" si="48"/>
        <v/>
      </c>
      <c r="B428" s="11" t="str">
        <f>IF(A428="","",IF(per_year=26,fst_pay_day+(pay_num-1)*per_y,IF(per_year=52,fst_pay_day+(pay_num-1)*per_y,DATE(YEAR(fst_pay_day),MONTH(fst_pay_day)+(A428-1)*IF(per_year&gt;=26,0,per_y),IF(per_year=24,IF((MOD(pay_num-1,2))=1,DAY(fst_pay_day)+14,DAY(fst_pay_day)),DAY(fst_pay_day))))))</f>
        <v/>
      </c>
      <c r="C428" s="46" t="str">
        <f t="shared" si="42"/>
        <v/>
      </c>
      <c r="D428" s="46" t="str">
        <f t="shared" si="43"/>
        <v/>
      </c>
      <c r="E428" s="47" t="str">
        <f t="shared" si="44"/>
        <v/>
      </c>
      <c r="F428" s="46" t="str">
        <f t="shared" si="45"/>
        <v/>
      </c>
      <c r="G428" s="46" t="str">
        <f t="shared" si="46"/>
        <v/>
      </c>
      <c r="H428" s="46" t="str">
        <f t="shared" si="47"/>
        <v/>
      </c>
    </row>
    <row r="429" spans="1:8" s="10" customFormat="1" ht="15" customHeight="1" x14ac:dyDescent="0.2">
      <c r="A429" s="10" t="str">
        <f t="shared" si="48"/>
        <v/>
      </c>
      <c r="B429" s="11" t="str">
        <f>IF(A429="","",IF(per_year=26,fst_pay_day+(pay_num-1)*per_y,IF(per_year=52,fst_pay_day+(pay_num-1)*per_y,DATE(YEAR(fst_pay_day),MONTH(fst_pay_day)+(A429-1)*IF(per_year&gt;=26,0,per_y),IF(per_year=24,IF((MOD(pay_num-1,2))=1,DAY(fst_pay_day)+14,DAY(fst_pay_day)),DAY(fst_pay_day))))))</f>
        <v/>
      </c>
      <c r="C429" s="46" t="str">
        <f t="shared" si="42"/>
        <v/>
      </c>
      <c r="D429" s="46" t="str">
        <f t="shared" si="43"/>
        <v/>
      </c>
      <c r="E429" s="47" t="str">
        <f t="shared" si="44"/>
        <v/>
      </c>
      <c r="F429" s="46" t="str">
        <f t="shared" si="45"/>
        <v/>
      </c>
      <c r="G429" s="46" t="str">
        <f t="shared" si="46"/>
        <v/>
      </c>
      <c r="H429" s="46" t="str">
        <f t="shared" si="47"/>
        <v/>
      </c>
    </row>
    <row r="430" spans="1:8" s="10" customFormat="1" ht="15" customHeight="1" x14ac:dyDescent="0.2">
      <c r="A430" s="10" t="str">
        <f t="shared" si="48"/>
        <v/>
      </c>
      <c r="B430" s="11" t="str">
        <f>IF(A430="","",IF(per_year=26,fst_pay_day+(pay_num-1)*per_y,IF(per_year=52,fst_pay_day+(pay_num-1)*per_y,DATE(YEAR(fst_pay_day),MONTH(fst_pay_day)+(A430-1)*IF(per_year&gt;=26,0,per_y),IF(per_year=24,IF((MOD(pay_num-1,2))=1,DAY(fst_pay_day)+14,DAY(fst_pay_day)),DAY(fst_pay_day))))))</f>
        <v/>
      </c>
      <c r="C430" s="46" t="str">
        <f t="shared" si="42"/>
        <v/>
      </c>
      <c r="D430" s="46" t="str">
        <f t="shared" si="43"/>
        <v/>
      </c>
      <c r="E430" s="47" t="str">
        <f t="shared" si="44"/>
        <v/>
      </c>
      <c r="F430" s="46" t="str">
        <f t="shared" si="45"/>
        <v/>
      </c>
      <c r="G430" s="46" t="str">
        <f t="shared" si="46"/>
        <v/>
      </c>
      <c r="H430" s="46" t="str">
        <f t="shared" si="47"/>
        <v/>
      </c>
    </row>
    <row r="431" spans="1:8" s="10" customFormat="1" ht="15" customHeight="1" x14ac:dyDescent="0.2">
      <c r="A431" s="10" t="str">
        <f t="shared" si="48"/>
        <v/>
      </c>
      <c r="B431" s="11" t="str">
        <f>IF(A431="","",IF(per_year=26,fst_pay_day+(pay_num-1)*per_y,IF(per_year=52,fst_pay_day+(pay_num-1)*per_y,DATE(YEAR(fst_pay_day),MONTH(fst_pay_day)+(A431-1)*IF(per_year&gt;=26,0,per_y),IF(per_year=24,IF((MOD(pay_num-1,2))=1,DAY(fst_pay_day)+14,DAY(fst_pay_day)),DAY(fst_pay_day))))))</f>
        <v/>
      </c>
      <c r="C431" s="46" t="str">
        <f t="shared" si="42"/>
        <v/>
      </c>
      <c r="D431" s="46" t="str">
        <f t="shared" si="43"/>
        <v/>
      </c>
      <c r="E431" s="47" t="str">
        <f t="shared" si="44"/>
        <v/>
      </c>
      <c r="F431" s="46" t="str">
        <f t="shared" si="45"/>
        <v/>
      </c>
      <c r="G431" s="46" t="str">
        <f t="shared" si="46"/>
        <v/>
      </c>
      <c r="H431" s="46" t="str">
        <f t="shared" si="47"/>
        <v/>
      </c>
    </row>
    <row r="432" spans="1:8" s="10" customFormat="1" ht="15" customHeight="1" x14ac:dyDescent="0.2">
      <c r="A432" s="10" t="str">
        <f t="shared" si="48"/>
        <v/>
      </c>
      <c r="B432" s="11" t="str">
        <f>IF(A432="","",IF(per_year=26,fst_pay_day+(pay_num-1)*per_y,IF(per_year=52,fst_pay_day+(pay_num-1)*per_y,DATE(YEAR(fst_pay_day),MONTH(fst_pay_day)+(A432-1)*IF(per_year&gt;=26,0,per_y),IF(per_year=24,IF((MOD(pay_num-1,2))=1,DAY(fst_pay_day)+14,DAY(fst_pay_day)),DAY(fst_pay_day))))))</f>
        <v/>
      </c>
      <c r="C432" s="46" t="str">
        <f t="shared" si="42"/>
        <v/>
      </c>
      <c r="D432" s="46" t="str">
        <f t="shared" si="43"/>
        <v/>
      </c>
      <c r="E432" s="47" t="str">
        <f t="shared" si="44"/>
        <v/>
      </c>
      <c r="F432" s="46" t="str">
        <f t="shared" si="45"/>
        <v/>
      </c>
      <c r="G432" s="46" t="str">
        <f t="shared" si="46"/>
        <v/>
      </c>
      <c r="H432" s="46" t="str">
        <f t="shared" si="47"/>
        <v/>
      </c>
    </row>
    <row r="433" spans="1:8" s="10" customFormat="1" ht="15" customHeight="1" x14ac:dyDescent="0.2">
      <c r="A433" s="10" t="str">
        <f t="shared" si="48"/>
        <v/>
      </c>
      <c r="B433" s="11" t="str">
        <f>IF(A433="","",IF(per_year=26,fst_pay_day+(pay_num-1)*per_y,IF(per_year=52,fst_pay_day+(pay_num-1)*per_y,DATE(YEAR(fst_pay_day),MONTH(fst_pay_day)+(A433-1)*IF(per_year&gt;=26,0,per_y),IF(per_year=24,IF((MOD(pay_num-1,2))=1,DAY(fst_pay_day)+14,DAY(fst_pay_day)),DAY(fst_pay_day))))))</f>
        <v/>
      </c>
      <c r="C433" s="46" t="str">
        <f t="shared" si="42"/>
        <v/>
      </c>
      <c r="D433" s="46" t="str">
        <f t="shared" si="43"/>
        <v/>
      </c>
      <c r="E433" s="47" t="str">
        <f t="shared" si="44"/>
        <v/>
      </c>
      <c r="F433" s="46" t="str">
        <f t="shared" si="45"/>
        <v/>
      </c>
      <c r="G433" s="46" t="str">
        <f t="shared" si="46"/>
        <v/>
      </c>
      <c r="H433" s="46" t="str">
        <f t="shared" si="47"/>
        <v/>
      </c>
    </row>
    <row r="434" spans="1:8" s="10" customFormat="1" ht="15" customHeight="1" x14ac:dyDescent="0.2">
      <c r="A434" s="10" t="str">
        <f t="shared" si="48"/>
        <v/>
      </c>
      <c r="B434" s="11" t="str">
        <f>IF(A434="","",IF(per_year=26,fst_pay_day+(pay_num-1)*per_y,IF(per_year=52,fst_pay_day+(pay_num-1)*per_y,DATE(YEAR(fst_pay_day),MONTH(fst_pay_day)+(A434-1)*IF(per_year&gt;=26,0,per_y),IF(per_year=24,IF((MOD(pay_num-1,2))=1,DAY(fst_pay_day)+14,DAY(fst_pay_day)),DAY(fst_pay_day))))))</f>
        <v/>
      </c>
      <c r="C434" s="46" t="str">
        <f t="shared" si="42"/>
        <v/>
      </c>
      <c r="D434" s="46" t="str">
        <f t="shared" si="43"/>
        <v/>
      </c>
      <c r="E434" s="47" t="str">
        <f t="shared" si="44"/>
        <v/>
      </c>
      <c r="F434" s="46" t="str">
        <f t="shared" si="45"/>
        <v/>
      </c>
      <c r="G434" s="46" t="str">
        <f t="shared" si="46"/>
        <v/>
      </c>
      <c r="H434" s="46" t="str">
        <f t="shared" si="47"/>
        <v/>
      </c>
    </row>
    <row r="435" spans="1:8" s="10" customFormat="1" ht="15" customHeight="1" x14ac:dyDescent="0.2">
      <c r="A435" s="10" t="str">
        <f t="shared" si="48"/>
        <v/>
      </c>
      <c r="B435" s="11" t="str">
        <f>IF(A435="","",IF(per_year=26,fst_pay_day+(pay_num-1)*per_y,IF(per_year=52,fst_pay_day+(pay_num-1)*per_y,DATE(YEAR(fst_pay_day),MONTH(fst_pay_day)+(A435-1)*IF(per_year&gt;=26,0,per_y),IF(per_year=24,IF((MOD(pay_num-1,2))=1,DAY(fst_pay_day)+14,DAY(fst_pay_day)),DAY(fst_pay_day))))))</f>
        <v/>
      </c>
      <c r="C435" s="46" t="str">
        <f t="shared" si="42"/>
        <v/>
      </c>
      <c r="D435" s="46" t="str">
        <f t="shared" si="43"/>
        <v/>
      </c>
      <c r="E435" s="47" t="str">
        <f t="shared" si="44"/>
        <v/>
      </c>
      <c r="F435" s="46" t="str">
        <f t="shared" si="45"/>
        <v/>
      </c>
      <c r="G435" s="46" t="str">
        <f t="shared" si="46"/>
        <v/>
      </c>
      <c r="H435" s="46" t="str">
        <f t="shared" si="47"/>
        <v/>
      </c>
    </row>
    <row r="436" spans="1:8" s="10" customFormat="1" ht="15" customHeight="1" x14ac:dyDescent="0.2">
      <c r="A436" s="10" t="str">
        <f t="shared" si="48"/>
        <v/>
      </c>
      <c r="B436" s="11" t="str">
        <f>IF(A436="","",IF(per_year=26,fst_pay_day+(pay_num-1)*per_y,IF(per_year=52,fst_pay_day+(pay_num-1)*per_y,DATE(YEAR(fst_pay_day),MONTH(fst_pay_day)+(A436-1)*IF(per_year&gt;=26,0,per_y),IF(per_year=24,IF((MOD(pay_num-1,2))=1,DAY(fst_pay_day)+14,DAY(fst_pay_day)),DAY(fst_pay_day))))))</f>
        <v/>
      </c>
      <c r="C436" s="46" t="str">
        <f t="shared" si="42"/>
        <v/>
      </c>
      <c r="D436" s="46" t="str">
        <f t="shared" si="43"/>
        <v/>
      </c>
      <c r="E436" s="47" t="str">
        <f t="shared" si="44"/>
        <v/>
      </c>
      <c r="F436" s="46" t="str">
        <f t="shared" si="45"/>
        <v/>
      </c>
      <c r="G436" s="46" t="str">
        <f t="shared" si="46"/>
        <v/>
      </c>
      <c r="H436" s="46" t="str">
        <f t="shared" si="47"/>
        <v/>
      </c>
    </row>
    <row r="437" spans="1:8" s="10" customFormat="1" ht="15" customHeight="1" x14ac:dyDescent="0.2">
      <c r="A437" s="10" t="str">
        <f t="shared" si="48"/>
        <v/>
      </c>
      <c r="B437" s="11" t="str">
        <f>IF(A437="","",IF(per_year=26,fst_pay_day+(pay_num-1)*per_y,IF(per_year=52,fst_pay_day+(pay_num-1)*per_y,DATE(YEAR(fst_pay_day),MONTH(fst_pay_day)+(A437-1)*IF(per_year&gt;=26,0,per_y),IF(per_year=24,IF((MOD(pay_num-1,2))=1,DAY(fst_pay_day)+14,DAY(fst_pay_day)),DAY(fst_pay_day))))))</f>
        <v/>
      </c>
      <c r="C437" s="46" t="str">
        <f t="shared" si="42"/>
        <v/>
      </c>
      <c r="D437" s="46" t="str">
        <f t="shared" si="43"/>
        <v/>
      </c>
      <c r="E437" s="47" t="str">
        <f t="shared" si="44"/>
        <v/>
      </c>
      <c r="F437" s="46" t="str">
        <f t="shared" si="45"/>
        <v/>
      </c>
      <c r="G437" s="46" t="str">
        <f t="shared" si="46"/>
        <v/>
      </c>
      <c r="H437" s="46" t="str">
        <f t="shared" si="47"/>
        <v/>
      </c>
    </row>
    <row r="438" spans="1:8" s="10" customFormat="1" ht="15" customHeight="1" x14ac:dyDescent="0.2">
      <c r="A438" s="10" t="str">
        <f t="shared" si="48"/>
        <v/>
      </c>
      <c r="B438" s="11" t="str">
        <f>IF(A438="","",IF(per_year=26,fst_pay_day+(pay_num-1)*per_y,IF(per_year=52,fst_pay_day+(pay_num-1)*per_y,DATE(YEAR(fst_pay_day),MONTH(fst_pay_day)+(A438-1)*IF(per_year&gt;=26,0,per_y),IF(per_year=24,IF((MOD(pay_num-1,2))=1,DAY(fst_pay_day)+14,DAY(fst_pay_day)),DAY(fst_pay_day))))))</f>
        <v/>
      </c>
      <c r="C438" s="46" t="str">
        <f t="shared" si="42"/>
        <v/>
      </c>
      <c r="D438" s="46" t="str">
        <f t="shared" si="43"/>
        <v/>
      </c>
      <c r="E438" s="47" t="str">
        <f t="shared" si="44"/>
        <v/>
      </c>
      <c r="F438" s="46" t="str">
        <f t="shared" si="45"/>
        <v/>
      </c>
      <c r="G438" s="46" t="str">
        <f t="shared" si="46"/>
        <v/>
      </c>
      <c r="H438" s="46" t="str">
        <f t="shared" si="47"/>
        <v/>
      </c>
    </row>
    <row r="439" spans="1:8" s="10" customFormat="1" ht="15" customHeight="1" x14ac:dyDescent="0.2">
      <c r="A439" s="10" t="str">
        <f t="shared" si="48"/>
        <v/>
      </c>
      <c r="B439" s="11" t="str">
        <f>IF(A439="","",IF(per_year=26,fst_pay_day+(pay_num-1)*per_y,IF(per_year=52,fst_pay_day+(pay_num-1)*per_y,DATE(YEAR(fst_pay_day),MONTH(fst_pay_day)+(A439-1)*IF(per_year&gt;=26,0,per_y),IF(per_year=24,IF((MOD(pay_num-1,2))=1,DAY(fst_pay_day)+14,DAY(fst_pay_day)),DAY(fst_pay_day))))))</f>
        <v/>
      </c>
      <c r="C439" s="46" t="str">
        <f t="shared" si="42"/>
        <v/>
      </c>
      <c r="D439" s="46" t="str">
        <f t="shared" si="43"/>
        <v/>
      </c>
      <c r="E439" s="47" t="str">
        <f t="shared" si="44"/>
        <v/>
      </c>
      <c r="F439" s="46" t="str">
        <f t="shared" si="45"/>
        <v/>
      </c>
      <c r="G439" s="46" t="str">
        <f t="shared" si="46"/>
        <v/>
      </c>
      <c r="H439" s="46" t="str">
        <f t="shared" si="47"/>
        <v/>
      </c>
    </row>
    <row r="440" spans="1:8" s="10" customFormat="1" ht="15" customHeight="1" x14ac:dyDescent="0.2">
      <c r="A440" s="10" t="str">
        <f t="shared" si="48"/>
        <v/>
      </c>
      <c r="B440" s="11" t="str">
        <f>IF(A440="","",IF(per_year=26,fst_pay_day+(pay_num-1)*per_y,IF(per_year=52,fst_pay_day+(pay_num-1)*per_y,DATE(YEAR(fst_pay_day),MONTH(fst_pay_day)+(A440-1)*IF(per_year&gt;=26,0,per_y),IF(per_year=24,IF((MOD(pay_num-1,2))=1,DAY(fst_pay_day)+14,DAY(fst_pay_day)),DAY(fst_pay_day))))))</f>
        <v/>
      </c>
      <c r="C440" s="46" t="str">
        <f t="shared" si="42"/>
        <v/>
      </c>
      <c r="D440" s="46" t="str">
        <f t="shared" si="43"/>
        <v/>
      </c>
      <c r="E440" s="47" t="str">
        <f t="shared" si="44"/>
        <v/>
      </c>
      <c r="F440" s="46" t="str">
        <f t="shared" si="45"/>
        <v/>
      </c>
      <c r="G440" s="46" t="str">
        <f t="shared" si="46"/>
        <v/>
      </c>
      <c r="H440" s="46" t="str">
        <f t="shared" si="47"/>
        <v/>
      </c>
    </row>
    <row r="441" spans="1:8" s="10" customFormat="1" ht="15" customHeight="1" x14ac:dyDescent="0.2">
      <c r="A441" s="10" t="str">
        <f t="shared" si="48"/>
        <v/>
      </c>
      <c r="B441" s="11" t="str">
        <f>IF(A441="","",IF(per_year=26,fst_pay_day+(pay_num-1)*per_y,IF(per_year=52,fst_pay_day+(pay_num-1)*per_y,DATE(YEAR(fst_pay_day),MONTH(fst_pay_day)+(A441-1)*IF(per_year&gt;=26,0,per_y),IF(per_year=24,IF((MOD(pay_num-1,2))=1,DAY(fst_pay_day)+14,DAY(fst_pay_day)),DAY(fst_pay_day))))))</f>
        <v/>
      </c>
      <c r="C441" s="46" t="str">
        <f t="shared" si="42"/>
        <v/>
      </c>
      <c r="D441" s="46" t="str">
        <f t="shared" si="43"/>
        <v/>
      </c>
      <c r="E441" s="47" t="str">
        <f t="shared" si="44"/>
        <v/>
      </c>
      <c r="F441" s="46" t="str">
        <f t="shared" si="45"/>
        <v/>
      </c>
      <c r="G441" s="46" t="str">
        <f t="shared" si="46"/>
        <v/>
      </c>
      <c r="H441" s="46" t="str">
        <f t="shared" si="47"/>
        <v/>
      </c>
    </row>
    <row r="442" spans="1:8" s="10" customFormat="1" ht="15" customHeight="1" x14ac:dyDescent="0.2">
      <c r="A442" s="10" t="str">
        <f t="shared" si="48"/>
        <v/>
      </c>
      <c r="B442" s="11" t="str">
        <f>IF(A442="","",IF(per_year=26,fst_pay_day+(pay_num-1)*per_y,IF(per_year=52,fst_pay_day+(pay_num-1)*per_y,DATE(YEAR(fst_pay_day),MONTH(fst_pay_day)+(A442-1)*IF(per_year&gt;=26,0,per_y),IF(per_year=24,IF((MOD(pay_num-1,2))=1,DAY(fst_pay_day)+14,DAY(fst_pay_day)),DAY(fst_pay_day))))))</f>
        <v/>
      </c>
      <c r="C442" s="46" t="str">
        <f t="shared" si="42"/>
        <v/>
      </c>
      <c r="D442" s="46" t="str">
        <f t="shared" si="43"/>
        <v/>
      </c>
      <c r="E442" s="47" t="str">
        <f t="shared" si="44"/>
        <v/>
      </c>
      <c r="F442" s="46" t="str">
        <f t="shared" si="45"/>
        <v/>
      </c>
      <c r="G442" s="46" t="str">
        <f t="shared" si="46"/>
        <v/>
      </c>
      <c r="H442" s="46" t="str">
        <f t="shared" si="47"/>
        <v/>
      </c>
    </row>
    <row r="443" spans="1:8" s="10" customFormat="1" ht="15" customHeight="1" x14ac:dyDescent="0.2">
      <c r="A443" s="10" t="str">
        <f t="shared" si="48"/>
        <v/>
      </c>
      <c r="B443" s="11" t="str">
        <f>IF(A443="","",IF(per_year=26,fst_pay_day+(pay_num-1)*per_y,IF(per_year=52,fst_pay_day+(pay_num-1)*per_y,DATE(YEAR(fst_pay_day),MONTH(fst_pay_day)+(A443-1)*IF(per_year&gt;=26,0,per_y),IF(per_year=24,IF((MOD(pay_num-1,2))=1,DAY(fst_pay_day)+14,DAY(fst_pay_day)),DAY(fst_pay_day))))))</f>
        <v/>
      </c>
      <c r="C443" s="46" t="str">
        <f t="shared" si="42"/>
        <v/>
      </c>
      <c r="D443" s="46" t="str">
        <f t="shared" si="43"/>
        <v/>
      </c>
      <c r="E443" s="47" t="str">
        <f t="shared" si="44"/>
        <v/>
      </c>
      <c r="F443" s="46" t="str">
        <f t="shared" si="45"/>
        <v/>
      </c>
      <c r="G443" s="46" t="str">
        <f t="shared" si="46"/>
        <v/>
      </c>
      <c r="H443" s="46" t="str">
        <f t="shared" si="47"/>
        <v/>
      </c>
    </row>
    <row r="444" spans="1:8" s="10" customFormat="1" ht="15" customHeight="1" x14ac:dyDescent="0.2">
      <c r="A444" s="10" t="str">
        <f t="shared" si="48"/>
        <v/>
      </c>
      <c r="B444" s="11" t="str">
        <f>IF(A444="","",IF(per_year=26,fst_pay_day+(pay_num-1)*per_y,IF(per_year=52,fst_pay_day+(pay_num-1)*per_y,DATE(YEAR(fst_pay_day),MONTH(fst_pay_day)+(A444-1)*IF(per_year&gt;=26,0,per_y),IF(per_year=24,IF((MOD(pay_num-1,2))=1,DAY(fst_pay_day)+14,DAY(fst_pay_day)),DAY(fst_pay_day))))))</f>
        <v/>
      </c>
      <c r="C444" s="46" t="str">
        <f t="shared" si="42"/>
        <v/>
      </c>
      <c r="D444" s="46" t="str">
        <f t="shared" si="43"/>
        <v/>
      </c>
      <c r="E444" s="47" t="str">
        <f t="shared" si="44"/>
        <v/>
      </c>
      <c r="F444" s="46" t="str">
        <f t="shared" si="45"/>
        <v/>
      </c>
      <c r="G444" s="46" t="str">
        <f t="shared" si="46"/>
        <v/>
      </c>
      <c r="H444" s="46" t="str">
        <f t="shared" si="47"/>
        <v/>
      </c>
    </row>
    <row r="445" spans="1:8" s="10" customFormat="1" ht="15" customHeight="1" x14ac:dyDescent="0.2">
      <c r="A445" s="10" t="str">
        <f t="shared" si="48"/>
        <v/>
      </c>
      <c r="B445" s="11" t="str">
        <f>IF(A445="","",IF(per_year=26,fst_pay_day+(pay_num-1)*per_y,IF(per_year=52,fst_pay_day+(pay_num-1)*per_y,DATE(YEAR(fst_pay_day),MONTH(fst_pay_day)+(A445-1)*IF(per_year&gt;=26,0,per_y),IF(per_year=24,IF((MOD(pay_num-1,2))=1,DAY(fst_pay_day)+14,DAY(fst_pay_day)),DAY(fst_pay_day))))))</f>
        <v/>
      </c>
      <c r="C445" s="46" t="str">
        <f t="shared" si="42"/>
        <v/>
      </c>
      <c r="D445" s="46" t="str">
        <f t="shared" si="43"/>
        <v/>
      </c>
      <c r="E445" s="47" t="str">
        <f t="shared" si="44"/>
        <v/>
      </c>
      <c r="F445" s="46" t="str">
        <f t="shared" si="45"/>
        <v/>
      </c>
      <c r="G445" s="46" t="str">
        <f t="shared" si="46"/>
        <v/>
      </c>
      <c r="H445" s="46" t="str">
        <f t="shared" si="47"/>
        <v/>
      </c>
    </row>
    <row r="446" spans="1:8" s="10" customFormat="1" ht="15" customHeight="1" x14ac:dyDescent="0.2">
      <c r="A446" s="10" t="str">
        <f t="shared" si="48"/>
        <v/>
      </c>
      <c r="B446" s="11" t="str">
        <f>IF(A446="","",IF(per_year=26,fst_pay_day+(pay_num-1)*per_y,IF(per_year=52,fst_pay_day+(pay_num-1)*per_y,DATE(YEAR(fst_pay_day),MONTH(fst_pay_day)+(A446-1)*IF(per_year&gt;=26,0,per_y),IF(per_year=24,IF((MOD(pay_num-1,2))=1,DAY(fst_pay_day)+14,DAY(fst_pay_day)),DAY(fst_pay_day))))))</f>
        <v/>
      </c>
      <c r="C446" s="46" t="str">
        <f t="shared" si="42"/>
        <v/>
      </c>
      <c r="D446" s="46" t="str">
        <f t="shared" si="43"/>
        <v/>
      </c>
      <c r="E446" s="47" t="str">
        <f t="shared" si="44"/>
        <v/>
      </c>
      <c r="F446" s="46" t="str">
        <f t="shared" si="45"/>
        <v/>
      </c>
      <c r="G446" s="46" t="str">
        <f t="shared" si="46"/>
        <v/>
      </c>
      <c r="H446" s="46" t="str">
        <f t="shared" si="47"/>
        <v/>
      </c>
    </row>
    <row r="447" spans="1:8" s="10" customFormat="1" ht="15" customHeight="1" x14ac:dyDescent="0.2">
      <c r="A447" s="10" t="str">
        <f t="shared" si="48"/>
        <v/>
      </c>
      <c r="B447" s="11" t="str">
        <f>IF(A447="","",IF(per_year=26,fst_pay_day+(pay_num-1)*per_y,IF(per_year=52,fst_pay_day+(pay_num-1)*per_y,DATE(YEAR(fst_pay_day),MONTH(fst_pay_day)+(A447-1)*IF(per_year&gt;=26,0,per_y),IF(per_year=24,IF((MOD(pay_num-1,2))=1,DAY(fst_pay_day)+14,DAY(fst_pay_day)),DAY(fst_pay_day))))))</f>
        <v/>
      </c>
      <c r="C447" s="46" t="str">
        <f t="shared" si="42"/>
        <v/>
      </c>
      <c r="D447" s="46" t="str">
        <f t="shared" si="43"/>
        <v/>
      </c>
      <c r="E447" s="47" t="str">
        <f t="shared" si="44"/>
        <v/>
      </c>
      <c r="F447" s="46" t="str">
        <f t="shared" si="45"/>
        <v/>
      </c>
      <c r="G447" s="46" t="str">
        <f t="shared" si="46"/>
        <v/>
      </c>
      <c r="H447" s="46" t="str">
        <f t="shared" si="47"/>
        <v/>
      </c>
    </row>
    <row r="448" spans="1:8" s="10" customFormat="1" ht="15" customHeight="1" x14ac:dyDescent="0.2">
      <c r="A448" s="10" t="str">
        <f t="shared" si="48"/>
        <v/>
      </c>
      <c r="B448" s="11" t="str">
        <f>IF(A448="","",IF(per_year=26,fst_pay_day+(pay_num-1)*per_y,IF(per_year=52,fst_pay_day+(pay_num-1)*per_y,DATE(YEAR(fst_pay_day),MONTH(fst_pay_day)+(A448-1)*IF(per_year&gt;=26,0,per_y),IF(per_year=24,IF((MOD(pay_num-1,2))=1,DAY(fst_pay_day)+14,DAY(fst_pay_day)),DAY(fst_pay_day))))))</f>
        <v/>
      </c>
      <c r="C448" s="46" t="str">
        <f t="shared" si="42"/>
        <v/>
      </c>
      <c r="D448" s="46" t="str">
        <f t="shared" si="43"/>
        <v/>
      </c>
      <c r="E448" s="47" t="str">
        <f t="shared" si="44"/>
        <v/>
      </c>
      <c r="F448" s="46" t="str">
        <f t="shared" si="45"/>
        <v/>
      </c>
      <c r="G448" s="46" t="str">
        <f t="shared" si="46"/>
        <v/>
      </c>
      <c r="H448" s="46" t="str">
        <f t="shared" si="47"/>
        <v/>
      </c>
    </row>
    <row r="449" spans="1:8" s="10" customFormat="1" ht="15" customHeight="1" x14ac:dyDescent="0.2">
      <c r="A449" s="10" t="str">
        <f t="shared" si="48"/>
        <v/>
      </c>
      <c r="B449" s="11" t="str">
        <f>IF(A449="","",IF(per_year=26,fst_pay_day+(pay_num-1)*per_y,IF(per_year=52,fst_pay_day+(pay_num-1)*per_y,DATE(YEAR(fst_pay_day),MONTH(fst_pay_day)+(A449-1)*IF(per_year&gt;=26,0,per_y),IF(per_year=24,IF((MOD(pay_num-1,2))=1,DAY(fst_pay_day)+14,DAY(fst_pay_day)),DAY(fst_pay_day))))))</f>
        <v/>
      </c>
      <c r="C449" s="46" t="str">
        <f t="shared" si="42"/>
        <v/>
      </c>
      <c r="D449" s="46" t="str">
        <f t="shared" si="43"/>
        <v/>
      </c>
      <c r="E449" s="47" t="str">
        <f t="shared" si="44"/>
        <v/>
      </c>
      <c r="F449" s="46" t="str">
        <f t="shared" si="45"/>
        <v/>
      </c>
      <c r="G449" s="46" t="str">
        <f t="shared" si="46"/>
        <v/>
      </c>
      <c r="H449" s="46" t="str">
        <f t="shared" si="47"/>
        <v/>
      </c>
    </row>
    <row r="450" spans="1:8" s="10" customFormat="1" ht="15" customHeight="1" x14ac:dyDescent="0.2">
      <c r="A450" s="10" t="str">
        <f t="shared" si="48"/>
        <v/>
      </c>
      <c r="B450" s="11" t="str">
        <f>IF(A450="","",IF(per_year=26,fst_pay_day+(pay_num-1)*per_y,IF(per_year=52,fst_pay_day+(pay_num-1)*per_y,DATE(YEAR(fst_pay_day),MONTH(fst_pay_day)+(A450-1)*IF(per_year&gt;=26,0,per_y),IF(per_year=24,IF((MOD(pay_num-1,2))=1,DAY(fst_pay_day)+14,DAY(fst_pay_day)),DAY(fst_pay_day))))))</f>
        <v/>
      </c>
      <c r="C450" s="46" t="str">
        <f t="shared" si="42"/>
        <v/>
      </c>
      <c r="D450" s="46" t="str">
        <f t="shared" si="43"/>
        <v/>
      </c>
      <c r="E450" s="47" t="str">
        <f t="shared" si="44"/>
        <v/>
      </c>
      <c r="F450" s="46" t="str">
        <f t="shared" si="45"/>
        <v/>
      </c>
      <c r="G450" s="46" t="str">
        <f t="shared" si="46"/>
        <v/>
      </c>
      <c r="H450" s="46" t="str">
        <f t="shared" si="47"/>
        <v/>
      </c>
    </row>
    <row r="451" spans="1:8" s="10" customFormat="1" ht="15" customHeight="1" x14ac:dyDescent="0.2">
      <c r="A451" s="10" t="str">
        <f t="shared" si="48"/>
        <v/>
      </c>
      <c r="B451" s="11" t="str">
        <f>IF(A451="","",IF(per_year=26,fst_pay_day+(pay_num-1)*per_y,IF(per_year=52,fst_pay_day+(pay_num-1)*per_y,DATE(YEAR(fst_pay_day),MONTH(fst_pay_day)+(A451-1)*IF(per_year&gt;=26,0,per_y),IF(per_year=24,IF((MOD(pay_num-1,2))=1,DAY(fst_pay_day)+14,DAY(fst_pay_day)),DAY(fst_pay_day))))))</f>
        <v/>
      </c>
      <c r="C451" s="46" t="str">
        <f t="shared" si="42"/>
        <v/>
      </c>
      <c r="D451" s="46" t="str">
        <f t="shared" si="43"/>
        <v/>
      </c>
      <c r="E451" s="47" t="str">
        <f t="shared" si="44"/>
        <v/>
      </c>
      <c r="F451" s="46" t="str">
        <f t="shared" si="45"/>
        <v/>
      </c>
      <c r="G451" s="46" t="str">
        <f t="shared" si="46"/>
        <v/>
      </c>
      <c r="H451" s="46" t="str">
        <f t="shared" si="47"/>
        <v/>
      </c>
    </row>
    <row r="452" spans="1:8" s="10" customFormat="1" ht="15" customHeight="1" x14ac:dyDescent="0.2">
      <c r="A452" s="10" t="str">
        <f t="shared" si="48"/>
        <v/>
      </c>
      <c r="B452" s="11" t="str">
        <f>IF(A452="","",IF(per_year=26,fst_pay_day+(pay_num-1)*per_y,IF(per_year=52,fst_pay_day+(pay_num-1)*per_y,DATE(YEAR(fst_pay_day),MONTH(fst_pay_day)+(A452-1)*IF(per_year&gt;=26,0,per_y),IF(per_year=24,IF((MOD(pay_num-1,2))=1,DAY(fst_pay_day)+14,DAY(fst_pay_day)),DAY(fst_pay_day))))))</f>
        <v/>
      </c>
      <c r="C452" s="46" t="str">
        <f t="shared" si="42"/>
        <v/>
      </c>
      <c r="D452" s="46" t="str">
        <f t="shared" si="43"/>
        <v/>
      </c>
      <c r="E452" s="47" t="str">
        <f t="shared" si="44"/>
        <v/>
      </c>
      <c r="F452" s="46" t="str">
        <f t="shared" si="45"/>
        <v/>
      </c>
      <c r="G452" s="46" t="str">
        <f t="shared" si="46"/>
        <v/>
      </c>
      <c r="H452" s="46" t="str">
        <f t="shared" si="47"/>
        <v/>
      </c>
    </row>
    <row r="453" spans="1:8" s="10" customFormat="1" ht="15" customHeight="1" x14ac:dyDescent="0.2">
      <c r="A453" s="10" t="str">
        <f t="shared" si="48"/>
        <v/>
      </c>
      <c r="B453" s="11" t="str">
        <f>IF(A453="","",IF(per_year=26,fst_pay_day+(pay_num-1)*per_y,IF(per_year=52,fst_pay_day+(pay_num-1)*per_y,DATE(YEAR(fst_pay_day),MONTH(fst_pay_day)+(A453-1)*IF(per_year&gt;=26,0,per_y),IF(per_year=24,IF((MOD(pay_num-1,2))=1,DAY(fst_pay_day)+14,DAY(fst_pay_day)),DAY(fst_pay_day))))))</f>
        <v/>
      </c>
      <c r="C453" s="46" t="str">
        <f t="shared" si="42"/>
        <v/>
      </c>
      <c r="D453" s="46" t="str">
        <f t="shared" si="43"/>
        <v/>
      </c>
      <c r="E453" s="47" t="str">
        <f t="shared" si="44"/>
        <v/>
      </c>
      <c r="F453" s="46" t="str">
        <f t="shared" si="45"/>
        <v/>
      </c>
      <c r="G453" s="46" t="str">
        <f t="shared" si="46"/>
        <v/>
      </c>
      <c r="H453" s="46" t="str">
        <f t="shared" si="47"/>
        <v/>
      </c>
    </row>
    <row r="454" spans="1:8" s="10" customFormat="1" ht="15" customHeight="1" x14ac:dyDescent="0.2">
      <c r="A454" s="10" t="str">
        <f t="shared" si="48"/>
        <v/>
      </c>
      <c r="B454" s="11" t="str">
        <f>IF(A454="","",IF(per_year=26,fst_pay_day+(pay_num-1)*per_y,IF(per_year=52,fst_pay_day+(pay_num-1)*per_y,DATE(YEAR(fst_pay_day),MONTH(fst_pay_day)+(A454-1)*IF(per_year&gt;=26,0,per_y),IF(per_year=24,IF((MOD(pay_num-1,2))=1,DAY(fst_pay_day)+14,DAY(fst_pay_day)),DAY(fst_pay_day))))))</f>
        <v/>
      </c>
      <c r="C454" s="46" t="str">
        <f t="shared" si="42"/>
        <v/>
      </c>
      <c r="D454" s="46" t="str">
        <f t="shared" si="43"/>
        <v/>
      </c>
      <c r="E454" s="47" t="str">
        <f t="shared" si="44"/>
        <v/>
      </c>
      <c r="F454" s="46" t="str">
        <f t="shared" si="45"/>
        <v/>
      </c>
      <c r="G454" s="46" t="str">
        <f t="shared" si="46"/>
        <v/>
      </c>
      <c r="H454" s="46" t="str">
        <f t="shared" si="47"/>
        <v/>
      </c>
    </row>
    <row r="455" spans="1:8" s="10" customFormat="1" ht="15" customHeight="1" x14ac:dyDescent="0.2">
      <c r="A455" s="10" t="str">
        <f t="shared" si="48"/>
        <v/>
      </c>
      <c r="B455" s="11" t="str">
        <f>IF(A455="","",IF(per_year=26,fst_pay_day+(pay_num-1)*per_y,IF(per_year=52,fst_pay_day+(pay_num-1)*per_y,DATE(YEAR(fst_pay_day),MONTH(fst_pay_day)+(A455-1)*IF(per_year&gt;=26,0,per_y),IF(per_year=24,IF((MOD(pay_num-1,2))=1,DAY(fst_pay_day)+14,DAY(fst_pay_day)),DAY(fst_pay_day))))))</f>
        <v/>
      </c>
      <c r="C455" s="46" t="str">
        <f t="shared" ref="C455:C518" si="49">IF(A455="","",IF(A455=baloon,H454+D455,IF(IF(dif_payment&gt;0,dif_payment,IF(OR(add_pay=FALSE,add_pay_freq="",add_pay_freq=0),emp,IF(MOD(A455,add_pay_freq)=0,emp+add_pay_am,emp)))&gt;H454+D455,H454+D455,IF(dif_payment&gt;0,dif_payment,IF(OR(add_pay=FALSE,add_pay_freq="",add_pay_freq=0),emp,IF(MOD(A455,add_pay_freq)=0,emp+add_pay_am,emp))))))</f>
        <v/>
      </c>
      <c r="D455" s="46" t="str">
        <f t="shared" ref="D455:D518" si="50">IF(A455="","",IF(rounding,ROUND((B455-B454)*(G454*rate),2),(B455-B454)*(G454*rate)))</f>
        <v/>
      </c>
      <c r="E455" s="47" t="str">
        <f t="shared" ref="E455:E518" si="51">IF(A455="","",IF((payment-interest)&lt;0,0,payment-interest))</f>
        <v/>
      </c>
      <c r="F455" s="46" t="str">
        <f t="shared" ref="F455:F518" si="52">IF(A455="","",IF(payment&gt;interest_balance,0,interest_balance-payment))</f>
        <v/>
      </c>
      <c r="G455" s="46" t="str">
        <f t="shared" ref="G455:G518" si="53">IF(A455="","",IF(payment&gt;interest_balance,G454+interest_balance-payment,G454))</f>
        <v/>
      </c>
      <c r="H455" s="46" t="str">
        <f t="shared" ref="H455:H518" si="54">IF(A455="","",G455+F455)</f>
        <v/>
      </c>
    </row>
    <row r="456" spans="1:8" s="10" customFormat="1" ht="15" customHeight="1" x14ac:dyDescent="0.2">
      <c r="A456" s="10" t="str">
        <f t="shared" ref="A456:A519" si="55">IF(OR(H455&lt;=0.004,H455=""),"",A455+1)</f>
        <v/>
      </c>
      <c r="B456" s="11" t="str">
        <f>IF(A456="","",IF(per_year=26,fst_pay_day+(pay_num-1)*per_y,IF(per_year=52,fst_pay_day+(pay_num-1)*per_y,DATE(YEAR(fst_pay_day),MONTH(fst_pay_day)+(A456-1)*IF(per_year&gt;=26,0,per_y),IF(per_year=24,IF((MOD(pay_num-1,2))=1,DAY(fst_pay_day)+14,DAY(fst_pay_day)),DAY(fst_pay_day))))))</f>
        <v/>
      </c>
      <c r="C456" s="46" t="str">
        <f t="shared" si="49"/>
        <v/>
      </c>
      <c r="D456" s="46" t="str">
        <f t="shared" si="50"/>
        <v/>
      </c>
      <c r="E456" s="47" t="str">
        <f t="shared" si="51"/>
        <v/>
      </c>
      <c r="F456" s="46" t="str">
        <f t="shared" si="52"/>
        <v/>
      </c>
      <c r="G456" s="46" t="str">
        <f t="shared" si="53"/>
        <v/>
      </c>
      <c r="H456" s="46" t="str">
        <f t="shared" si="54"/>
        <v/>
      </c>
    </row>
    <row r="457" spans="1:8" s="10" customFormat="1" ht="15" customHeight="1" x14ac:dyDescent="0.2">
      <c r="A457" s="10" t="str">
        <f t="shared" si="55"/>
        <v/>
      </c>
      <c r="B457" s="11" t="str">
        <f>IF(A457="","",IF(per_year=26,fst_pay_day+(pay_num-1)*per_y,IF(per_year=52,fst_pay_day+(pay_num-1)*per_y,DATE(YEAR(fst_pay_day),MONTH(fst_pay_day)+(A457-1)*IF(per_year&gt;=26,0,per_y),IF(per_year=24,IF((MOD(pay_num-1,2))=1,DAY(fst_pay_day)+14,DAY(fst_pay_day)),DAY(fst_pay_day))))))</f>
        <v/>
      </c>
      <c r="C457" s="46" t="str">
        <f t="shared" si="49"/>
        <v/>
      </c>
      <c r="D457" s="46" t="str">
        <f t="shared" si="50"/>
        <v/>
      </c>
      <c r="E457" s="47" t="str">
        <f t="shared" si="51"/>
        <v/>
      </c>
      <c r="F457" s="46" t="str">
        <f t="shared" si="52"/>
        <v/>
      </c>
      <c r="G457" s="46" t="str">
        <f t="shared" si="53"/>
        <v/>
      </c>
      <c r="H457" s="46" t="str">
        <f t="shared" si="54"/>
        <v/>
      </c>
    </row>
    <row r="458" spans="1:8" s="10" customFormat="1" ht="15" customHeight="1" x14ac:dyDescent="0.2">
      <c r="A458" s="10" t="str">
        <f t="shared" si="55"/>
        <v/>
      </c>
      <c r="B458" s="11" t="str">
        <f>IF(A458="","",IF(per_year=26,fst_pay_day+(pay_num-1)*per_y,IF(per_year=52,fst_pay_day+(pay_num-1)*per_y,DATE(YEAR(fst_pay_day),MONTH(fst_pay_day)+(A458-1)*IF(per_year&gt;=26,0,per_y),IF(per_year=24,IF((MOD(pay_num-1,2))=1,DAY(fst_pay_day)+14,DAY(fst_pay_day)),DAY(fst_pay_day))))))</f>
        <v/>
      </c>
      <c r="C458" s="46" t="str">
        <f t="shared" si="49"/>
        <v/>
      </c>
      <c r="D458" s="46" t="str">
        <f t="shared" si="50"/>
        <v/>
      </c>
      <c r="E458" s="47" t="str">
        <f t="shared" si="51"/>
        <v/>
      </c>
      <c r="F458" s="46" t="str">
        <f t="shared" si="52"/>
        <v/>
      </c>
      <c r="G458" s="46" t="str">
        <f t="shared" si="53"/>
        <v/>
      </c>
      <c r="H458" s="46" t="str">
        <f t="shared" si="54"/>
        <v/>
      </c>
    </row>
    <row r="459" spans="1:8" s="10" customFormat="1" ht="15" customHeight="1" x14ac:dyDescent="0.2">
      <c r="A459" s="10" t="str">
        <f t="shared" si="55"/>
        <v/>
      </c>
      <c r="B459" s="11" t="str">
        <f>IF(A459="","",IF(per_year=26,fst_pay_day+(pay_num-1)*per_y,IF(per_year=52,fst_pay_day+(pay_num-1)*per_y,DATE(YEAR(fst_pay_day),MONTH(fst_pay_day)+(A459-1)*IF(per_year&gt;=26,0,per_y),IF(per_year=24,IF((MOD(pay_num-1,2))=1,DAY(fst_pay_day)+14,DAY(fst_pay_day)),DAY(fst_pay_day))))))</f>
        <v/>
      </c>
      <c r="C459" s="46" t="str">
        <f t="shared" si="49"/>
        <v/>
      </c>
      <c r="D459" s="46" t="str">
        <f t="shared" si="50"/>
        <v/>
      </c>
      <c r="E459" s="47" t="str">
        <f t="shared" si="51"/>
        <v/>
      </c>
      <c r="F459" s="46" t="str">
        <f t="shared" si="52"/>
        <v/>
      </c>
      <c r="G459" s="46" t="str">
        <f t="shared" si="53"/>
        <v/>
      </c>
      <c r="H459" s="46" t="str">
        <f t="shared" si="54"/>
        <v/>
      </c>
    </row>
    <row r="460" spans="1:8" s="10" customFormat="1" ht="15" customHeight="1" x14ac:dyDescent="0.2">
      <c r="A460" s="10" t="str">
        <f t="shared" si="55"/>
        <v/>
      </c>
      <c r="B460" s="11" t="str">
        <f>IF(A460="","",IF(per_year=26,fst_pay_day+(pay_num-1)*per_y,IF(per_year=52,fst_pay_day+(pay_num-1)*per_y,DATE(YEAR(fst_pay_day),MONTH(fst_pay_day)+(A460-1)*IF(per_year&gt;=26,0,per_y),IF(per_year=24,IF((MOD(pay_num-1,2))=1,DAY(fst_pay_day)+14,DAY(fst_pay_day)),DAY(fst_pay_day))))))</f>
        <v/>
      </c>
      <c r="C460" s="46" t="str">
        <f t="shared" si="49"/>
        <v/>
      </c>
      <c r="D460" s="46" t="str">
        <f t="shared" si="50"/>
        <v/>
      </c>
      <c r="E460" s="47" t="str">
        <f t="shared" si="51"/>
        <v/>
      </c>
      <c r="F460" s="46" t="str">
        <f t="shared" si="52"/>
        <v/>
      </c>
      <c r="G460" s="46" t="str">
        <f t="shared" si="53"/>
        <v/>
      </c>
      <c r="H460" s="46" t="str">
        <f t="shared" si="54"/>
        <v/>
      </c>
    </row>
    <row r="461" spans="1:8" s="10" customFormat="1" ht="15" customHeight="1" x14ac:dyDescent="0.2">
      <c r="A461" s="10" t="str">
        <f t="shared" si="55"/>
        <v/>
      </c>
      <c r="B461" s="11" t="str">
        <f>IF(A461="","",IF(per_year=26,fst_pay_day+(pay_num-1)*per_y,IF(per_year=52,fst_pay_day+(pay_num-1)*per_y,DATE(YEAR(fst_pay_day),MONTH(fst_pay_day)+(A461-1)*IF(per_year&gt;=26,0,per_y),IF(per_year=24,IF((MOD(pay_num-1,2))=1,DAY(fst_pay_day)+14,DAY(fst_pay_day)),DAY(fst_pay_day))))))</f>
        <v/>
      </c>
      <c r="C461" s="46" t="str">
        <f t="shared" si="49"/>
        <v/>
      </c>
      <c r="D461" s="46" t="str">
        <f t="shared" si="50"/>
        <v/>
      </c>
      <c r="E461" s="47" t="str">
        <f t="shared" si="51"/>
        <v/>
      </c>
      <c r="F461" s="46" t="str">
        <f t="shared" si="52"/>
        <v/>
      </c>
      <c r="G461" s="46" t="str">
        <f t="shared" si="53"/>
        <v/>
      </c>
      <c r="H461" s="46" t="str">
        <f t="shared" si="54"/>
        <v/>
      </c>
    </row>
    <row r="462" spans="1:8" s="10" customFormat="1" ht="15" customHeight="1" x14ac:dyDescent="0.2">
      <c r="A462" s="10" t="str">
        <f t="shared" si="55"/>
        <v/>
      </c>
      <c r="B462" s="11" t="str">
        <f>IF(A462="","",IF(per_year=26,fst_pay_day+(pay_num-1)*per_y,IF(per_year=52,fst_pay_day+(pay_num-1)*per_y,DATE(YEAR(fst_pay_day),MONTH(fst_pay_day)+(A462-1)*IF(per_year&gt;=26,0,per_y),IF(per_year=24,IF((MOD(pay_num-1,2))=1,DAY(fst_pay_day)+14,DAY(fst_pay_day)),DAY(fst_pay_day))))))</f>
        <v/>
      </c>
      <c r="C462" s="46" t="str">
        <f t="shared" si="49"/>
        <v/>
      </c>
      <c r="D462" s="46" t="str">
        <f t="shared" si="50"/>
        <v/>
      </c>
      <c r="E462" s="47" t="str">
        <f t="shared" si="51"/>
        <v/>
      </c>
      <c r="F462" s="46" t="str">
        <f t="shared" si="52"/>
        <v/>
      </c>
      <c r="G462" s="46" t="str">
        <f t="shared" si="53"/>
        <v/>
      </c>
      <c r="H462" s="46" t="str">
        <f t="shared" si="54"/>
        <v/>
      </c>
    </row>
    <row r="463" spans="1:8" s="10" customFormat="1" ht="15" customHeight="1" x14ac:dyDescent="0.2">
      <c r="A463" s="10" t="str">
        <f t="shared" si="55"/>
        <v/>
      </c>
      <c r="B463" s="11" t="str">
        <f>IF(A463="","",IF(per_year=26,fst_pay_day+(pay_num-1)*per_y,IF(per_year=52,fst_pay_day+(pay_num-1)*per_y,DATE(YEAR(fst_pay_day),MONTH(fst_pay_day)+(A463-1)*IF(per_year&gt;=26,0,per_y),IF(per_year=24,IF((MOD(pay_num-1,2))=1,DAY(fst_pay_day)+14,DAY(fst_pay_day)),DAY(fst_pay_day))))))</f>
        <v/>
      </c>
      <c r="C463" s="46" t="str">
        <f t="shared" si="49"/>
        <v/>
      </c>
      <c r="D463" s="46" t="str">
        <f t="shared" si="50"/>
        <v/>
      </c>
      <c r="E463" s="47" t="str">
        <f t="shared" si="51"/>
        <v/>
      </c>
      <c r="F463" s="46" t="str">
        <f t="shared" si="52"/>
        <v/>
      </c>
      <c r="G463" s="46" t="str">
        <f t="shared" si="53"/>
        <v/>
      </c>
      <c r="H463" s="46" t="str">
        <f t="shared" si="54"/>
        <v/>
      </c>
    </row>
    <row r="464" spans="1:8" s="10" customFormat="1" ht="15" customHeight="1" x14ac:dyDescent="0.2">
      <c r="A464" s="10" t="str">
        <f t="shared" si="55"/>
        <v/>
      </c>
      <c r="B464" s="11" t="str">
        <f>IF(A464="","",IF(per_year=26,fst_pay_day+(pay_num-1)*per_y,IF(per_year=52,fst_pay_day+(pay_num-1)*per_y,DATE(YEAR(fst_pay_day),MONTH(fst_pay_day)+(A464-1)*IF(per_year&gt;=26,0,per_y),IF(per_year=24,IF((MOD(pay_num-1,2))=1,DAY(fst_pay_day)+14,DAY(fst_pay_day)),DAY(fst_pay_day))))))</f>
        <v/>
      </c>
      <c r="C464" s="46" t="str">
        <f t="shared" si="49"/>
        <v/>
      </c>
      <c r="D464" s="46" t="str">
        <f t="shared" si="50"/>
        <v/>
      </c>
      <c r="E464" s="47" t="str">
        <f t="shared" si="51"/>
        <v/>
      </c>
      <c r="F464" s="46" t="str">
        <f t="shared" si="52"/>
        <v/>
      </c>
      <c r="G464" s="46" t="str">
        <f t="shared" si="53"/>
        <v/>
      </c>
      <c r="H464" s="46" t="str">
        <f t="shared" si="54"/>
        <v/>
      </c>
    </row>
    <row r="465" spans="1:8" s="10" customFormat="1" ht="15" customHeight="1" x14ac:dyDescent="0.2">
      <c r="A465" s="10" t="str">
        <f t="shared" si="55"/>
        <v/>
      </c>
      <c r="B465" s="11" t="str">
        <f>IF(A465="","",IF(per_year=26,fst_pay_day+(pay_num-1)*per_y,IF(per_year=52,fst_pay_day+(pay_num-1)*per_y,DATE(YEAR(fst_pay_day),MONTH(fst_pay_day)+(A465-1)*IF(per_year&gt;=26,0,per_y),IF(per_year=24,IF((MOD(pay_num-1,2))=1,DAY(fst_pay_day)+14,DAY(fst_pay_day)),DAY(fst_pay_day))))))</f>
        <v/>
      </c>
      <c r="C465" s="46" t="str">
        <f t="shared" si="49"/>
        <v/>
      </c>
      <c r="D465" s="46" t="str">
        <f t="shared" si="50"/>
        <v/>
      </c>
      <c r="E465" s="47" t="str">
        <f t="shared" si="51"/>
        <v/>
      </c>
      <c r="F465" s="46" t="str">
        <f t="shared" si="52"/>
        <v/>
      </c>
      <c r="G465" s="46" t="str">
        <f t="shared" si="53"/>
        <v/>
      </c>
      <c r="H465" s="46" t="str">
        <f t="shared" si="54"/>
        <v/>
      </c>
    </row>
    <row r="466" spans="1:8" s="10" customFormat="1" ht="15" customHeight="1" x14ac:dyDescent="0.2">
      <c r="A466" s="10" t="str">
        <f t="shared" si="55"/>
        <v/>
      </c>
      <c r="B466" s="11" t="str">
        <f>IF(A466="","",IF(per_year=26,fst_pay_day+(pay_num-1)*per_y,IF(per_year=52,fst_pay_day+(pay_num-1)*per_y,DATE(YEAR(fst_pay_day),MONTH(fst_pay_day)+(A466-1)*IF(per_year&gt;=26,0,per_y),IF(per_year=24,IF((MOD(pay_num-1,2))=1,DAY(fst_pay_day)+14,DAY(fst_pay_day)),DAY(fst_pay_day))))))</f>
        <v/>
      </c>
      <c r="C466" s="46" t="str">
        <f t="shared" si="49"/>
        <v/>
      </c>
      <c r="D466" s="46" t="str">
        <f t="shared" si="50"/>
        <v/>
      </c>
      <c r="E466" s="47" t="str">
        <f t="shared" si="51"/>
        <v/>
      </c>
      <c r="F466" s="46" t="str">
        <f t="shared" si="52"/>
        <v/>
      </c>
      <c r="G466" s="46" t="str">
        <f t="shared" si="53"/>
        <v/>
      </c>
      <c r="H466" s="46" t="str">
        <f t="shared" si="54"/>
        <v/>
      </c>
    </row>
    <row r="467" spans="1:8" s="10" customFormat="1" ht="15" customHeight="1" x14ac:dyDescent="0.2">
      <c r="A467" s="10" t="str">
        <f t="shared" si="55"/>
        <v/>
      </c>
      <c r="B467" s="11" t="str">
        <f>IF(A467="","",IF(per_year=26,fst_pay_day+(pay_num-1)*per_y,IF(per_year=52,fst_pay_day+(pay_num-1)*per_y,DATE(YEAR(fst_pay_day),MONTH(fst_pay_day)+(A467-1)*IF(per_year&gt;=26,0,per_y),IF(per_year=24,IF((MOD(pay_num-1,2))=1,DAY(fst_pay_day)+14,DAY(fst_pay_day)),DAY(fst_pay_day))))))</f>
        <v/>
      </c>
      <c r="C467" s="46" t="str">
        <f t="shared" si="49"/>
        <v/>
      </c>
      <c r="D467" s="46" t="str">
        <f t="shared" si="50"/>
        <v/>
      </c>
      <c r="E467" s="47" t="str">
        <f t="shared" si="51"/>
        <v/>
      </c>
      <c r="F467" s="46" t="str">
        <f t="shared" si="52"/>
        <v/>
      </c>
      <c r="G467" s="46" t="str">
        <f t="shared" si="53"/>
        <v/>
      </c>
      <c r="H467" s="46" t="str">
        <f t="shared" si="54"/>
        <v/>
      </c>
    </row>
    <row r="468" spans="1:8" s="10" customFormat="1" ht="15" customHeight="1" x14ac:dyDescent="0.2">
      <c r="A468" s="10" t="str">
        <f t="shared" si="55"/>
        <v/>
      </c>
      <c r="B468" s="11" t="str">
        <f>IF(A468="","",IF(per_year=26,fst_pay_day+(pay_num-1)*per_y,IF(per_year=52,fst_pay_day+(pay_num-1)*per_y,DATE(YEAR(fst_pay_day),MONTH(fst_pay_day)+(A468-1)*IF(per_year&gt;=26,0,per_y),IF(per_year=24,IF((MOD(pay_num-1,2))=1,DAY(fst_pay_day)+14,DAY(fst_pay_day)),DAY(fst_pay_day))))))</f>
        <v/>
      </c>
      <c r="C468" s="46" t="str">
        <f t="shared" si="49"/>
        <v/>
      </c>
      <c r="D468" s="46" t="str">
        <f t="shared" si="50"/>
        <v/>
      </c>
      <c r="E468" s="47" t="str">
        <f t="shared" si="51"/>
        <v/>
      </c>
      <c r="F468" s="46" t="str">
        <f t="shared" si="52"/>
        <v/>
      </c>
      <c r="G468" s="46" t="str">
        <f t="shared" si="53"/>
        <v/>
      </c>
      <c r="H468" s="46" t="str">
        <f t="shared" si="54"/>
        <v/>
      </c>
    </row>
    <row r="469" spans="1:8" s="10" customFormat="1" ht="15" customHeight="1" x14ac:dyDescent="0.2">
      <c r="A469" s="10" t="str">
        <f t="shared" si="55"/>
        <v/>
      </c>
      <c r="B469" s="11" t="str">
        <f>IF(A469="","",IF(per_year=26,fst_pay_day+(pay_num-1)*per_y,IF(per_year=52,fst_pay_day+(pay_num-1)*per_y,DATE(YEAR(fst_pay_day),MONTH(fst_pay_day)+(A469-1)*IF(per_year&gt;=26,0,per_y),IF(per_year=24,IF((MOD(pay_num-1,2))=1,DAY(fst_pay_day)+14,DAY(fst_pay_day)),DAY(fst_pay_day))))))</f>
        <v/>
      </c>
      <c r="C469" s="46" t="str">
        <f t="shared" si="49"/>
        <v/>
      </c>
      <c r="D469" s="46" t="str">
        <f t="shared" si="50"/>
        <v/>
      </c>
      <c r="E469" s="47" t="str">
        <f t="shared" si="51"/>
        <v/>
      </c>
      <c r="F469" s="46" t="str">
        <f t="shared" si="52"/>
        <v/>
      </c>
      <c r="G469" s="46" t="str">
        <f t="shared" si="53"/>
        <v/>
      </c>
      <c r="H469" s="46" t="str">
        <f t="shared" si="54"/>
        <v/>
      </c>
    </row>
    <row r="470" spans="1:8" s="10" customFormat="1" ht="15" customHeight="1" x14ac:dyDescent="0.2">
      <c r="A470" s="10" t="str">
        <f t="shared" si="55"/>
        <v/>
      </c>
      <c r="B470" s="11" t="str">
        <f>IF(A470="","",IF(per_year=26,fst_pay_day+(pay_num-1)*per_y,IF(per_year=52,fst_pay_day+(pay_num-1)*per_y,DATE(YEAR(fst_pay_day),MONTH(fst_pay_day)+(A470-1)*IF(per_year&gt;=26,0,per_y),IF(per_year=24,IF((MOD(pay_num-1,2))=1,DAY(fst_pay_day)+14,DAY(fst_pay_day)),DAY(fst_pay_day))))))</f>
        <v/>
      </c>
      <c r="C470" s="46" t="str">
        <f t="shared" si="49"/>
        <v/>
      </c>
      <c r="D470" s="46" t="str">
        <f t="shared" si="50"/>
        <v/>
      </c>
      <c r="E470" s="47" t="str">
        <f t="shared" si="51"/>
        <v/>
      </c>
      <c r="F470" s="46" t="str">
        <f t="shared" si="52"/>
        <v/>
      </c>
      <c r="G470" s="46" t="str">
        <f t="shared" si="53"/>
        <v/>
      </c>
      <c r="H470" s="46" t="str">
        <f t="shared" si="54"/>
        <v/>
      </c>
    </row>
    <row r="471" spans="1:8" s="10" customFormat="1" ht="15" customHeight="1" x14ac:dyDescent="0.2">
      <c r="A471" s="10" t="str">
        <f t="shared" si="55"/>
        <v/>
      </c>
      <c r="B471" s="11" t="str">
        <f>IF(A471="","",IF(per_year=26,fst_pay_day+(pay_num-1)*per_y,IF(per_year=52,fst_pay_day+(pay_num-1)*per_y,DATE(YEAR(fst_pay_day),MONTH(fst_pay_day)+(A471-1)*IF(per_year&gt;=26,0,per_y),IF(per_year=24,IF((MOD(pay_num-1,2))=1,DAY(fst_pay_day)+14,DAY(fst_pay_day)),DAY(fst_pay_day))))))</f>
        <v/>
      </c>
      <c r="C471" s="46" t="str">
        <f t="shared" si="49"/>
        <v/>
      </c>
      <c r="D471" s="46" t="str">
        <f t="shared" si="50"/>
        <v/>
      </c>
      <c r="E471" s="47" t="str">
        <f t="shared" si="51"/>
        <v/>
      </c>
      <c r="F471" s="46" t="str">
        <f t="shared" si="52"/>
        <v/>
      </c>
      <c r="G471" s="46" t="str">
        <f t="shared" si="53"/>
        <v/>
      </c>
      <c r="H471" s="46" t="str">
        <f t="shared" si="54"/>
        <v/>
      </c>
    </row>
    <row r="472" spans="1:8" s="10" customFormat="1" ht="15" customHeight="1" x14ac:dyDescent="0.2">
      <c r="A472" s="10" t="str">
        <f t="shared" si="55"/>
        <v/>
      </c>
      <c r="B472" s="11" t="str">
        <f>IF(A472="","",IF(per_year=26,fst_pay_day+(pay_num-1)*per_y,IF(per_year=52,fst_pay_day+(pay_num-1)*per_y,DATE(YEAR(fst_pay_day),MONTH(fst_pay_day)+(A472-1)*IF(per_year&gt;=26,0,per_y),IF(per_year=24,IF((MOD(pay_num-1,2))=1,DAY(fst_pay_day)+14,DAY(fst_pay_day)),DAY(fst_pay_day))))))</f>
        <v/>
      </c>
      <c r="C472" s="46" t="str">
        <f t="shared" si="49"/>
        <v/>
      </c>
      <c r="D472" s="46" t="str">
        <f t="shared" si="50"/>
        <v/>
      </c>
      <c r="E472" s="47" t="str">
        <f t="shared" si="51"/>
        <v/>
      </c>
      <c r="F472" s="46" t="str">
        <f t="shared" si="52"/>
        <v/>
      </c>
      <c r="G472" s="46" t="str">
        <f t="shared" si="53"/>
        <v/>
      </c>
      <c r="H472" s="46" t="str">
        <f t="shared" si="54"/>
        <v/>
      </c>
    </row>
    <row r="473" spans="1:8" s="10" customFormat="1" ht="15" customHeight="1" x14ac:dyDescent="0.2">
      <c r="A473" s="10" t="str">
        <f t="shared" si="55"/>
        <v/>
      </c>
      <c r="B473" s="11" t="str">
        <f>IF(A473="","",IF(per_year=26,fst_pay_day+(pay_num-1)*per_y,IF(per_year=52,fst_pay_day+(pay_num-1)*per_y,DATE(YEAR(fst_pay_day),MONTH(fst_pay_day)+(A473-1)*IF(per_year&gt;=26,0,per_y),IF(per_year=24,IF((MOD(pay_num-1,2))=1,DAY(fst_pay_day)+14,DAY(fst_pay_day)),DAY(fst_pay_day))))))</f>
        <v/>
      </c>
      <c r="C473" s="46" t="str">
        <f t="shared" si="49"/>
        <v/>
      </c>
      <c r="D473" s="46" t="str">
        <f t="shared" si="50"/>
        <v/>
      </c>
      <c r="E473" s="47" t="str">
        <f t="shared" si="51"/>
        <v/>
      </c>
      <c r="F473" s="46" t="str">
        <f t="shared" si="52"/>
        <v/>
      </c>
      <c r="G473" s="46" t="str">
        <f t="shared" si="53"/>
        <v/>
      </c>
      <c r="H473" s="46" t="str">
        <f t="shared" si="54"/>
        <v/>
      </c>
    </row>
    <row r="474" spans="1:8" s="10" customFormat="1" ht="15" customHeight="1" x14ac:dyDescent="0.2">
      <c r="A474" s="10" t="str">
        <f t="shared" si="55"/>
        <v/>
      </c>
      <c r="B474" s="11" t="str">
        <f>IF(A474="","",IF(per_year=26,fst_pay_day+(pay_num-1)*per_y,IF(per_year=52,fst_pay_day+(pay_num-1)*per_y,DATE(YEAR(fst_pay_day),MONTH(fst_pay_day)+(A474-1)*IF(per_year&gt;=26,0,per_y),IF(per_year=24,IF((MOD(pay_num-1,2))=1,DAY(fst_pay_day)+14,DAY(fst_pay_day)),DAY(fst_pay_day))))))</f>
        <v/>
      </c>
      <c r="C474" s="46" t="str">
        <f t="shared" si="49"/>
        <v/>
      </c>
      <c r="D474" s="46" t="str">
        <f t="shared" si="50"/>
        <v/>
      </c>
      <c r="E474" s="47" t="str">
        <f t="shared" si="51"/>
        <v/>
      </c>
      <c r="F474" s="46" t="str">
        <f t="shared" si="52"/>
        <v/>
      </c>
      <c r="G474" s="46" t="str">
        <f t="shared" si="53"/>
        <v/>
      </c>
      <c r="H474" s="46" t="str">
        <f t="shared" si="54"/>
        <v/>
      </c>
    </row>
    <row r="475" spans="1:8" s="10" customFormat="1" ht="15" customHeight="1" x14ac:dyDescent="0.2">
      <c r="A475" s="10" t="str">
        <f t="shared" si="55"/>
        <v/>
      </c>
      <c r="B475" s="11" t="str">
        <f>IF(A475="","",IF(per_year=26,fst_pay_day+(pay_num-1)*per_y,IF(per_year=52,fst_pay_day+(pay_num-1)*per_y,DATE(YEAR(fst_pay_day),MONTH(fst_pay_day)+(A475-1)*IF(per_year&gt;=26,0,per_y),IF(per_year=24,IF((MOD(pay_num-1,2))=1,DAY(fst_pay_day)+14,DAY(fst_pay_day)),DAY(fst_pay_day))))))</f>
        <v/>
      </c>
      <c r="C475" s="46" t="str">
        <f t="shared" si="49"/>
        <v/>
      </c>
      <c r="D475" s="46" t="str">
        <f t="shared" si="50"/>
        <v/>
      </c>
      <c r="E475" s="47" t="str">
        <f t="shared" si="51"/>
        <v/>
      </c>
      <c r="F475" s="46" t="str">
        <f t="shared" si="52"/>
        <v/>
      </c>
      <c r="G475" s="46" t="str">
        <f t="shared" si="53"/>
        <v/>
      </c>
      <c r="H475" s="46" t="str">
        <f t="shared" si="54"/>
        <v/>
      </c>
    </row>
    <row r="476" spans="1:8" s="10" customFormat="1" ht="15" customHeight="1" x14ac:dyDescent="0.2">
      <c r="A476" s="10" t="str">
        <f t="shared" si="55"/>
        <v/>
      </c>
      <c r="B476" s="11" t="str">
        <f>IF(A476="","",IF(per_year=26,fst_pay_day+(pay_num-1)*per_y,IF(per_year=52,fst_pay_day+(pay_num-1)*per_y,DATE(YEAR(fst_pay_day),MONTH(fst_pay_day)+(A476-1)*IF(per_year&gt;=26,0,per_y),IF(per_year=24,IF((MOD(pay_num-1,2))=1,DAY(fst_pay_day)+14,DAY(fst_pay_day)),DAY(fst_pay_day))))))</f>
        <v/>
      </c>
      <c r="C476" s="46" t="str">
        <f t="shared" si="49"/>
        <v/>
      </c>
      <c r="D476" s="46" t="str">
        <f t="shared" si="50"/>
        <v/>
      </c>
      <c r="E476" s="47" t="str">
        <f t="shared" si="51"/>
        <v/>
      </c>
      <c r="F476" s="46" t="str">
        <f t="shared" si="52"/>
        <v/>
      </c>
      <c r="G476" s="46" t="str">
        <f t="shared" si="53"/>
        <v/>
      </c>
      <c r="H476" s="46" t="str">
        <f t="shared" si="54"/>
        <v/>
      </c>
    </row>
    <row r="477" spans="1:8" s="10" customFormat="1" ht="15" customHeight="1" x14ac:dyDescent="0.2">
      <c r="A477" s="10" t="str">
        <f t="shared" si="55"/>
        <v/>
      </c>
      <c r="B477" s="11" t="str">
        <f>IF(A477="","",IF(per_year=26,fst_pay_day+(pay_num-1)*per_y,IF(per_year=52,fst_pay_day+(pay_num-1)*per_y,DATE(YEAR(fst_pay_day),MONTH(fst_pay_day)+(A477-1)*IF(per_year&gt;=26,0,per_y),IF(per_year=24,IF((MOD(pay_num-1,2))=1,DAY(fst_pay_day)+14,DAY(fst_pay_day)),DAY(fst_pay_day))))))</f>
        <v/>
      </c>
      <c r="C477" s="46" t="str">
        <f t="shared" si="49"/>
        <v/>
      </c>
      <c r="D477" s="46" t="str">
        <f t="shared" si="50"/>
        <v/>
      </c>
      <c r="E477" s="47" t="str">
        <f t="shared" si="51"/>
        <v/>
      </c>
      <c r="F477" s="46" t="str">
        <f t="shared" si="52"/>
        <v/>
      </c>
      <c r="G477" s="46" t="str">
        <f t="shared" si="53"/>
        <v/>
      </c>
      <c r="H477" s="46" t="str">
        <f t="shared" si="54"/>
        <v/>
      </c>
    </row>
    <row r="478" spans="1:8" s="10" customFormat="1" ht="15" customHeight="1" x14ac:dyDescent="0.2">
      <c r="A478" s="10" t="str">
        <f t="shared" si="55"/>
        <v/>
      </c>
      <c r="B478" s="11" t="str">
        <f>IF(A478="","",IF(per_year=26,fst_pay_day+(pay_num-1)*per_y,IF(per_year=52,fst_pay_day+(pay_num-1)*per_y,DATE(YEAR(fst_pay_day),MONTH(fst_pay_day)+(A478-1)*IF(per_year&gt;=26,0,per_y),IF(per_year=24,IF((MOD(pay_num-1,2))=1,DAY(fst_pay_day)+14,DAY(fst_pay_day)),DAY(fst_pay_day))))))</f>
        <v/>
      </c>
      <c r="C478" s="46" t="str">
        <f t="shared" si="49"/>
        <v/>
      </c>
      <c r="D478" s="46" t="str">
        <f t="shared" si="50"/>
        <v/>
      </c>
      <c r="E478" s="47" t="str">
        <f t="shared" si="51"/>
        <v/>
      </c>
      <c r="F478" s="46" t="str">
        <f t="shared" si="52"/>
        <v/>
      </c>
      <c r="G478" s="46" t="str">
        <f t="shared" si="53"/>
        <v/>
      </c>
      <c r="H478" s="46" t="str">
        <f t="shared" si="54"/>
        <v/>
      </c>
    </row>
    <row r="479" spans="1:8" s="10" customFormat="1" ht="15" customHeight="1" x14ac:dyDescent="0.2">
      <c r="A479" s="10" t="str">
        <f t="shared" si="55"/>
        <v/>
      </c>
      <c r="B479" s="11" t="str">
        <f>IF(A479="","",IF(per_year=26,fst_pay_day+(pay_num-1)*per_y,IF(per_year=52,fst_pay_day+(pay_num-1)*per_y,DATE(YEAR(fst_pay_day),MONTH(fst_pay_day)+(A479-1)*IF(per_year&gt;=26,0,per_y),IF(per_year=24,IF((MOD(pay_num-1,2))=1,DAY(fst_pay_day)+14,DAY(fst_pay_day)),DAY(fst_pay_day))))))</f>
        <v/>
      </c>
      <c r="C479" s="46" t="str">
        <f t="shared" si="49"/>
        <v/>
      </c>
      <c r="D479" s="46" t="str">
        <f t="shared" si="50"/>
        <v/>
      </c>
      <c r="E479" s="47" t="str">
        <f t="shared" si="51"/>
        <v/>
      </c>
      <c r="F479" s="46" t="str">
        <f t="shared" si="52"/>
        <v/>
      </c>
      <c r="G479" s="46" t="str">
        <f t="shared" si="53"/>
        <v/>
      </c>
      <c r="H479" s="46" t="str">
        <f t="shared" si="54"/>
        <v/>
      </c>
    </row>
    <row r="480" spans="1:8" s="10" customFormat="1" ht="15" customHeight="1" x14ac:dyDescent="0.2">
      <c r="A480" s="10" t="str">
        <f t="shared" si="55"/>
        <v/>
      </c>
      <c r="B480" s="11" t="str">
        <f>IF(A480="","",IF(per_year=26,fst_pay_day+(pay_num-1)*per_y,IF(per_year=52,fst_pay_day+(pay_num-1)*per_y,DATE(YEAR(fst_pay_day),MONTH(fst_pay_day)+(A480-1)*IF(per_year&gt;=26,0,per_y),IF(per_year=24,IF((MOD(pay_num-1,2))=1,DAY(fst_pay_day)+14,DAY(fst_pay_day)),DAY(fst_pay_day))))))</f>
        <v/>
      </c>
      <c r="C480" s="46" t="str">
        <f t="shared" si="49"/>
        <v/>
      </c>
      <c r="D480" s="46" t="str">
        <f t="shared" si="50"/>
        <v/>
      </c>
      <c r="E480" s="47" t="str">
        <f t="shared" si="51"/>
        <v/>
      </c>
      <c r="F480" s="46" t="str">
        <f t="shared" si="52"/>
        <v/>
      </c>
      <c r="G480" s="46" t="str">
        <f t="shared" si="53"/>
        <v/>
      </c>
      <c r="H480" s="46" t="str">
        <f t="shared" si="54"/>
        <v/>
      </c>
    </row>
    <row r="481" spans="1:8" s="10" customFormat="1" ht="15" customHeight="1" x14ac:dyDescent="0.2">
      <c r="A481" s="10" t="str">
        <f t="shared" si="55"/>
        <v/>
      </c>
      <c r="B481" s="11" t="str">
        <f>IF(A481="","",IF(per_year=26,fst_pay_day+(pay_num-1)*per_y,IF(per_year=52,fst_pay_day+(pay_num-1)*per_y,DATE(YEAR(fst_pay_day),MONTH(fst_pay_day)+(A481-1)*IF(per_year&gt;=26,0,per_y),IF(per_year=24,IF((MOD(pay_num-1,2))=1,DAY(fst_pay_day)+14,DAY(fst_pay_day)),DAY(fst_pay_day))))))</f>
        <v/>
      </c>
      <c r="C481" s="46" t="str">
        <f t="shared" si="49"/>
        <v/>
      </c>
      <c r="D481" s="46" t="str">
        <f t="shared" si="50"/>
        <v/>
      </c>
      <c r="E481" s="47" t="str">
        <f t="shared" si="51"/>
        <v/>
      </c>
      <c r="F481" s="46" t="str">
        <f t="shared" si="52"/>
        <v/>
      </c>
      <c r="G481" s="46" t="str">
        <f t="shared" si="53"/>
        <v/>
      </c>
      <c r="H481" s="46" t="str">
        <f t="shared" si="54"/>
        <v/>
      </c>
    </row>
    <row r="482" spans="1:8" s="10" customFormat="1" ht="15" customHeight="1" x14ac:dyDescent="0.2">
      <c r="A482" s="10" t="str">
        <f t="shared" si="55"/>
        <v/>
      </c>
      <c r="B482" s="11" t="str">
        <f>IF(A482="","",IF(per_year=26,fst_pay_day+(pay_num-1)*per_y,IF(per_year=52,fst_pay_day+(pay_num-1)*per_y,DATE(YEAR(fst_pay_day),MONTH(fst_pay_day)+(A482-1)*IF(per_year&gt;=26,0,per_y),IF(per_year=24,IF((MOD(pay_num-1,2))=1,DAY(fst_pay_day)+14,DAY(fst_pay_day)),DAY(fst_pay_day))))))</f>
        <v/>
      </c>
      <c r="C482" s="46" t="str">
        <f t="shared" si="49"/>
        <v/>
      </c>
      <c r="D482" s="46" t="str">
        <f t="shared" si="50"/>
        <v/>
      </c>
      <c r="E482" s="47" t="str">
        <f t="shared" si="51"/>
        <v/>
      </c>
      <c r="F482" s="46" t="str">
        <f t="shared" si="52"/>
        <v/>
      </c>
      <c r="G482" s="46" t="str">
        <f t="shared" si="53"/>
        <v/>
      </c>
      <c r="H482" s="46" t="str">
        <f t="shared" si="54"/>
        <v/>
      </c>
    </row>
    <row r="483" spans="1:8" s="10" customFormat="1" ht="15" customHeight="1" x14ac:dyDescent="0.2">
      <c r="A483" s="10" t="str">
        <f t="shared" si="55"/>
        <v/>
      </c>
      <c r="B483" s="11" t="str">
        <f>IF(A483="","",IF(per_year=26,fst_pay_day+(pay_num-1)*per_y,IF(per_year=52,fst_pay_day+(pay_num-1)*per_y,DATE(YEAR(fst_pay_day),MONTH(fst_pay_day)+(A483-1)*IF(per_year&gt;=26,0,per_y),IF(per_year=24,IF((MOD(pay_num-1,2))=1,DAY(fst_pay_day)+14,DAY(fst_pay_day)),DAY(fst_pay_day))))))</f>
        <v/>
      </c>
      <c r="C483" s="46" t="str">
        <f t="shared" si="49"/>
        <v/>
      </c>
      <c r="D483" s="46" t="str">
        <f t="shared" si="50"/>
        <v/>
      </c>
      <c r="E483" s="47" t="str">
        <f t="shared" si="51"/>
        <v/>
      </c>
      <c r="F483" s="46" t="str">
        <f t="shared" si="52"/>
        <v/>
      </c>
      <c r="G483" s="46" t="str">
        <f t="shared" si="53"/>
        <v/>
      </c>
      <c r="H483" s="46" t="str">
        <f t="shared" si="54"/>
        <v/>
      </c>
    </row>
    <row r="484" spans="1:8" s="10" customFormat="1" ht="15" customHeight="1" x14ac:dyDescent="0.2">
      <c r="A484" s="10" t="str">
        <f t="shared" si="55"/>
        <v/>
      </c>
      <c r="B484" s="11" t="str">
        <f>IF(A484="","",IF(per_year=26,fst_pay_day+(pay_num-1)*per_y,IF(per_year=52,fst_pay_day+(pay_num-1)*per_y,DATE(YEAR(fst_pay_day),MONTH(fst_pay_day)+(A484-1)*IF(per_year&gt;=26,0,per_y),IF(per_year=24,IF((MOD(pay_num-1,2))=1,DAY(fst_pay_day)+14,DAY(fst_pay_day)),DAY(fst_pay_day))))))</f>
        <v/>
      </c>
      <c r="C484" s="46" t="str">
        <f t="shared" si="49"/>
        <v/>
      </c>
      <c r="D484" s="46" t="str">
        <f t="shared" si="50"/>
        <v/>
      </c>
      <c r="E484" s="47" t="str">
        <f t="shared" si="51"/>
        <v/>
      </c>
      <c r="F484" s="46" t="str">
        <f t="shared" si="52"/>
        <v/>
      </c>
      <c r="G484" s="46" t="str">
        <f t="shared" si="53"/>
        <v/>
      </c>
      <c r="H484" s="46" t="str">
        <f t="shared" si="54"/>
        <v/>
      </c>
    </row>
    <row r="485" spans="1:8" s="10" customFormat="1" ht="15" customHeight="1" x14ac:dyDescent="0.2">
      <c r="A485" s="10" t="str">
        <f t="shared" si="55"/>
        <v/>
      </c>
      <c r="B485" s="11" t="str">
        <f>IF(A485="","",IF(per_year=26,fst_pay_day+(pay_num-1)*per_y,IF(per_year=52,fst_pay_day+(pay_num-1)*per_y,DATE(YEAR(fst_pay_day),MONTH(fst_pay_day)+(A485-1)*IF(per_year&gt;=26,0,per_y),IF(per_year=24,IF((MOD(pay_num-1,2))=1,DAY(fst_pay_day)+14,DAY(fst_pay_day)),DAY(fst_pay_day))))))</f>
        <v/>
      </c>
      <c r="C485" s="46" t="str">
        <f t="shared" si="49"/>
        <v/>
      </c>
      <c r="D485" s="46" t="str">
        <f t="shared" si="50"/>
        <v/>
      </c>
      <c r="E485" s="47" t="str">
        <f t="shared" si="51"/>
        <v/>
      </c>
      <c r="F485" s="46" t="str">
        <f t="shared" si="52"/>
        <v/>
      </c>
      <c r="G485" s="46" t="str">
        <f t="shared" si="53"/>
        <v/>
      </c>
      <c r="H485" s="46" t="str">
        <f t="shared" si="54"/>
        <v/>
      </c>
    </row>
    <row r="486" spans="1:8" s="10" customFormat="1" ht="15" customHeight="1" x14ac:dyDescent="0.2">
      <c r="A486" s="10" t="str">
        <f t="shared" si="55"/>
        <v/>
      </c>
      <c r="B486" s="11" t="str">
        <f>IF(A486="","",IF(per_year=26,fst_pay_day+(pay_num-1)*per_y,IF(per_year=52,fst_pay_day+(pay_num-1)*per_y,DATE(YEAR(fst_pay_day),MONTH(fst_pay_day)+(A486-1)*IF(per_year&gt;=26,0,per_y),IF(per_year=24,IF((MOD(pay_num-1,2))=1,DAY(fst_pay_day)+14,DAY(fst_pay_day)),DAY(fst_pay_day))))))</f>
        <v/>
      </c>
      <c r="C486" s="46" t="str">
        <f t="shared" si="49"/>
        <v/>
      </c>
      <c r="D486" s="46" t="str">
        <f t="shared" si="50"/>
        <v/>
      </c>
      <c r="E486" s="47" t="str">
        <f t="shared" si="51"/>
        <v/>
      </c>
      <c r="F486" s="46" t="str">
        <f t="shared" si="52"/>
        <v/>
      </c>
      <c r="G486" s="46" t="str">
        <f t="shared" si="53"/>
        <v/>
      </c>
      <c r="H486" s="46" t="str">
        <f t="shared" si="54"/>
        <v/>
      </c>
    </row>
    <row r="487" spans="1:8" s="10" customFormat="1" ht="15" customHeight="1" x14ac:dyDescent="0.2">
      <c r="A487" s="10" t="str">
        <f t="shared" si="55"/>
        <v/>
      </c>
      <c r="B487" s="11" t="str">
        <f>IF(A487="","",IF(per_year=26,fst_pay_day+(pay_num-1)*per_y,IF(per_year=52,fst_pay_day+(pay_num-1)*per_y,DATE(YEAR(fst_pay_day),MONTH(fst_pay_day)+(A487-1)*IF(per_year&gt;=26,0,per_y),IF(per_year=24,IF((MOD(pay_num-1,2))=1,DAY(fst_pay_day)+14,DAY(fst_pay_day)),DAY(fst_pay_day))))))</f>
        <v/>
      </c>
      <c r="C487" s="46" t="str">
        <f t="shared" si="49"/>
        <v/>
      </c>
      <c r="D487" s="46" t="str">
        <f t="shared" si="50"/>
        <v/>
      </c>
      <c r="E487" s="47" t="str">
        <f t="shared" si="51"/>
        <v/>
      </c>
      <c r="F487" s="46" t="str">
        <f t="shared" si="52"/>
        <v/>
      </c>
      <c r="G487" s="46" t="str">
        <f t="shared" si="53"/>
        <v/>
      </c>
      <c r="H487" s="46" t="str">
        <f t="shared" si="54"/>
        <v/>
      </c>
    </row>
    <row r="488" spans="1:8" s="10" customFormat="1" ht="15" customHeight="1" x14ac:dyDescent="0.2">
      <c r="A488" s="10" t="str">
        <f t="shared" si="55"/>
        <v/>
      </c>
      <c r="B488" s="11" t="str">
        <f>IF(A488="","",IF(per_year=26,fst_pay_day+(pay_num-1)*per_y,IF(per_year=52,fst_pay_day+(pay_num-1)*per_y,DATE(YEAR(fst_pay_day),MONTH(fst_pay_day)+(A488-1)*IF(per_year&gt;=26,0,per_y),IF(per_year=24,IF((MOD(pay_num-1,2))=1,DAY(fst_pay_day)+14,DAY(fst_pay_day)),DAY(fst_pay_day))))))</f>
        <v/>
      </c>
      <c r="C488" s="46" t="str">
        <f t="shared" si="49"/>
        <v/>
      </c>
      <c r="D488" s="46" t="str">
        <f t="shared" si="50"/>
        <v/>
      </c>
      <c r="E488" s="47" t="str">
        <f t="shared" si="51"/>
        <v/>
      </c>
      <c r="F488" s="46" t="str">
        <f t="shared" si="52"/>
        <v/>
      </c>
      <c r="G488" s="46" t="str">
        <f t="shared" si="53"/>
        <v/>
      </c>
      <c r="H488" s="46" t="str">
        <f t="shared" si="54"/>
        <v/>
      </c>
    </row>
    <row r="489" spans="1:8" s="10" customFormat="1" ht="15" customHeight="1" x14ac:dyDescent="0.2">
      <c r="A489" s="10" t="str">
        <f t="shared" si="55"/>
        <v/>
      </c>
      <c r="B489" s="11" t="str">
        <f>IF(A489="","",IF(per_year=26,fst_pay_day+(pay_num-1)*per_y,IF(per_year=52,fst_pay_day+(pay_num-1)*per_y,DATE(YEAR(fst_pay_day),MONTH(fst_pay_day)+(A489-1)*IF(per_year&gt;=26,0,per_y),IF(per_year=24,IF((MOD(pay_num-1,2))=1,DAY(fst_pay_day)+14,DAY(fst_pay_day)),DAY(fst_pay_day))))))</f>
        <v/>
      </c>
      <c r="C489" s="46" t="str">
        <f t="shared" si="49"/>
        <v/>
      </c>
      <c r="D489" s="46" t="str">
        <f t="shared" si="50"/>
        <v/>
      </c>
      <c r="E489" s="47" t="str">
        <f t="shared" si="51"/>
        <v/>
      </c>
      <c r="F489" s="46" t="str">
        <f t="shared" si="52"/>
        <v/>
      </c>
      <c r="G489" s="46" t="str">
        <f t="shared" si="53"/>
        <v/>
      </c>
      <c r="H489" s="46" t="str">
        <f t="shared" si="54"/>
        <v/>
      </c>
    </row>
    <row r="490" spans="1:8" s="10" customFormat="1" ht="15" customHeight="1" x14ac:dyDescent="0.2">
      <c r="A490" s="10" t="str">
        <f t="shared" si="55"/>
        <v/>
      </c>
      <c r="B490" s="11" t="str">
        <f>IF(A490="","",IF(per_year=26,fst_pay_day+(pay_num-1)*per_y,IF(per_year=52,fst_pay_day+(pay_num-1)*per_y,DATE(YEAR(fst_pay_day),MONTH(fst_pay_day)+(A490-1)*IF(per_year&gt;=26,0,per_y),IF(per_year=24,IF((MOD(pay_num-1,2))=1,DAY(fst_pay_day)+14,DAY(fst_pay_day)),DAY(fst_pay_day))))))</f>
        <v/>
      </c>
      <c r="C490" s="46" t="str">
        <f t="shared" si="49"/>
        <v/>
      </c>
      <c r="D490" s="46" t="str">
        <f t="shared" si="50"/>
        <v/>
      </c>
      <c r="E490" s="47" t="str">
        <f t="shared" si="51"/>
        <v/>
      </c>
      <c r="F490" s="46" t="str">
        <f t="shared" si="52"/>
        <v/>
      </c>
      <c r="G490" s="46" t="str">
        <f t="shared" si="53"/>
        <v/>
      </c>
      <c r="H490" s="46" t="str">
        <f t="shared" si="54"/>
        <v/>
      </c>
    </row>
    <row r="491" spans="1:8" s="10" customFormat="1" ht="15" customHeight="1" x14ac:dyDescent="0.2">
      <c r="A491" s="10" t="str">
        <f t="shared" si="55"/>
        <v/>
      </c>
      <c r="B491" s="11" t="str">
        <f>IF(A491="","",IF(per_year=26,fst_pay_day+(pay_num-1)*per_y,IF(per_year=52,fst_pay_day+(pay_num-1)*per_y,DATE(YEAR(fst_pay_day),MONTH(fst_pay_day)+(A491-1)*IF(per_year&gt;=26,0,per_y),IF(per_year=24,IF((MOD(pay_num-1,2))=1,DAY(fst_pay_day)+14,DAY(fst_pay_day)),DAY(fst_pay_day))))))</f>
        <v/>
      </c>
      <c r="C491" s="46" t="str">
        <f t="shared" si="49"/>
        <v/>
      </c>
      <c r="D491" s="46" t="str">
        <f t="shared" si="50"/>
        <v/>
      </c>
      <c r="E491" s="47" t="str">
        <f t="shared" si="51"/>
        <v/>
      </c>
      <c r="F491" s="46" t="str">
        <f t="shared" si="52"/>
        <v/>
      </c>
      <c r="G491" s="46" t="str">
        <f t="shared" si="53"/>
        <v/>
      </c>
      <c r="H491" s="46" t="str">
        <f t="shared" si="54"/>
        <v/>
      </c>
    </row>
    <row r="492" spans="1:8" s="10" customFormat="1" ht="15" customHeight="1" x14ac:dyDescent="0.2">
      <c r="A492" s="10" t="str">
        <f t="shared" si="55"/>
        <v/>
      </c>
      <c r="B492" s="11" t="str">
        <f>IF(A492="","",IF(per_year=26,fst_pay_day+(pay_num-1)*per_y,IF(per_year=52,fst_pay_day+(pay_num-1)*per_y,DATE(YEAR(fst_pay_day),MONTH(fst_pay_day)+(A492-1)*IF(per_year&gt;=26,0,per_y),IF(per_year=24,IF((MOD(pay_num-1,2))=1,DAY(fst_pay_day)+14,DAY(fst_pay_day)),DAY(fst_pay_day))))))</f>
        <v/>
      </c>
      <c r="C492" s="46" t="str">
        <f t="shared" si="49"/>
        <v/>
      </c>
      <c r="D492" s="46" t="str">
        <f t="shared" si="50"/>
        <v/>
      </c>
      <c r="E492" s="47" t="str">
        <f t="shared" si="51"/>
        <v/>
      </c>
      <c r="F492" s="46" t="str">
        <f t="shared" si="52"/>
        <v/>
      </c>
      <c r="G492" s="46" t="str">
        <f t="shared" si="53"/>
        <v/>
      </c>
      <c r="H492" s="46" t="str">
        <f t="shared" si="54"/>
        <v/>
      </c>
    </row>
    <row r="493" spans="1:8" s="10" customFormat="1" ht="15" customHeight="1" x14ac:dyDescent="0.2">
      <c r="A493" s="10" t="str">
        <f t="shared" si="55"/>
        <v/>
      </c>
      <c r="B493" s="11" t="str">
        <f>IF(A493="","",IF(per_year=26,fst_pay_day+(pay_num-1)*per_y,IF(per_year=52,fst_pay_day+(pay_num-1)*per_y,DATE(YEAR(fst_pay_day),MONTH(fst_pay_day)+(A493-1)*IF(per_year&gt;=26,0,per_y),IF(per_year=24,IF((MOD(pay_num-1,2))=1,DAY(fst_pay_day)+14,DAY(fst_pay_day)),DAY(fst_pay_day))))))</f>
        <v/>
      </c>
      <c r="C493" s="46" t="str">
        <f t="shared" si="49"/>
        <v/>
      </c>
      <c r="D493" s="46" t="str">
        <f t="shared" si="50"/>
        <v/>
      </c>
      <c r="E493" s="47" t="str">
        <f t="shared" si="51"/>
        <v/>
      </c>
      <c r="F493" s="46" t="str">
        <f t="shared" si="52"/>
        <v/>
      </c>
      <c r="G493" s="46" t="str">
        <f t="shared" si="53"/>
        <v/>
      </c>
      <c r="H493" s="46" t="str">
        <f t="shared" si="54"/>
        <v/>
      </c>
    </row>
    <row r="494" spans="1:8" s="10" customFormat="1" ht="15" customHeight="1" x14ac:dyDescent="0.2">
      <c r="A494" s="10" t="str">
        <f t="shared" si="55"/>
        <v/>
      </c>
      <c r="B494" s="11" t="str">
        <f>IF(A494="","",IF(per_year=26,fst_pay_day+(pay_num-1)*per_y,IF(per_year=52,fst_pay_day+(pay_num-1)*per_y,DATE(YEAR(fst_pay_day),MONTH(fst_pay_day)+(A494-1)*IF(per_year&gt;=26,0,per_y),IF(per_year=24,IF((MOD(pay_num-1,2))=1,DAY(fst_pay_day)+14,DAY(fst_pay_day)),DAY(fst_pay_day))))))</f>
        <v/>
      </c>
      <c r="C494" s="46" t="str">
        <f t="shared" si="49"/>
        <v/>
      </c>
      <c r="D494" s="46" t="str">
        <f t="shared" si="50"/>
        <v/>
      </c>
      <c r="E494" s="47" t="str">
        <f t="shared" si="51"/>
        <v/>
      </c>
      <c r="F494" s="46" t="str">
        <f t="shared" si="52"/>
        <v/>
      </c>
      <c r="G494" s="46" t="str">
        <f t="shared" si="53"/>
        <v/>
      </c>
      <c r="H494" s="46" t="str">
        <f t="shared" si="54"/>
        <v/>
      </c>
    </row>
    <row r="495" spans="1:8" s="10" customFormat="1" ht="15" customHeight="1" x14ac:dyDescent="0.2">
      <c r="A495" s="10" t="str">
        <f t="shared" si="55"/>
        <v/>
      </c>
      <c r="B495" s="11" t="str">
        <f>IF(A495="","",IF(per_year=26,fst_pay_day+(pay_num-1)*per_y,IF(per_year=52,fst_pay_day+(pay_num-1)*per_y,DATE(YEAR(fst_pay_day),MONTH(fst_pay_day)+(A495-1)*IF(per_year&gt;=26,0,per_y),IF(per_year=24,IF((MOD(pay_num-1,2))=1,DAY(fst_pay_day)+14,DAY(fst_pay_day)),DAY(fst_pay_day))))))</f>
        <v/>
      </c>
      <c r="C495" s="46" t="str">
        <f t="shared" si="49"/>
        <v/>
      </c>
      <c r="D495" s="46" t="str">
        <f t="shared" si="50"/>
        <v/>
      </c>
      <c r="E495" s="47" t="str">
        <f t="shared" si="51"/>
        <v/>
      </c>
      <c r="F495" s="46" t="str">
        <f t="shared" si="52"/>
        <v/>
      </c>
      <c r="G495" s="46" t="str">
        <f t="shared" si="53"/>
        <v/>
      </c>
      <c r="H495" s="46" t="str">
        <f t="shared" si="54"/>
        <v/>
      </c>
    </row>
    <row r="496" spans="1:8" s="10" customFormat="1" ht="15" customHeight="1" x14ac:dyDescent="0.2">
      <c r="A496" s="10" t="str">
        <f t="shared" si="55"/>
        <v/>
      </c>
      <c r="B496" s="11" t="str">
        <f>IF(A496="","",IF(per_year=26,fst_pay_day+(pay_num-1)*per_y,IF(per_year=52,fst_pay_day+(pay_num-1)*per_y,DATE(YEAR(fst_pay_day),MONTH(fst_pay_day)+(A496-1)*IF(per_year&gt;=26,0,per_y),IF(per_year=24,IF((MOD(pay_num-1,2))=1,DAY(fst_pay_day)+14,DAY(fst_pay_day)),DAY(fst_pay_day))))))</f>
        <v/>
      </c>
      <c r="C496" s="46" t="str">
        <f t="shared" si="49"/>
        <v/>
      </c>
      <c r="D496" s="46" t="str">
        <f t="shared" si="50"/>
        <v/>
      </c>
      <c r="E496" s="47" t="str">
        <f t="shared" si="51"/>
        <v/>
      </c>
      <c r="F496" s="46" t="str">
        <f t="shared" si="52"/>
        <v/>
      </c>
      <c r="G496" s="46" t="str">
        <f t="shared" si="53"/>
        <v/>
      </c>
      <c r="H496" s="46" t="str">
        <f t="shared" si="54"/>
        <v/>
      </c>
    </row>
    <row r="497" spans="1:8" s="10" customFormat="1" ht="15" customHeight="1" x14ac:dyDescent="0.2">
      <c r="A497" s="10" t="str">
        <f t="shared" si="55"/>
        <v/>
      </c>
      <c r="B497" s="11" t="str">
        <f>IF(A497="","",IF(per_year=26,fst_pay_day+(pay_num-1)*per_y,IF(per_year=52,fst_pay_day+(pay_num-1)*per_y,DATE(YEAR(fst_pay_day),MONTH(fst_pay_day)+(A497-1)*IF(per_year&gt;=26,0,per_y),IF(per_year=24,IF((MOD(pay_num-1,2))=1,DAY(fst_pay_day)+14,DAY(fst_pay_day)),DAY(fst_pay_day))))))</f>
        <v/>
      </c>
      <c r="C497" s="46" t="str">
        <f t="shared" si="49"/>
        <v/>
      </c>
      <c r="D497" s="46" t="str">
        <f t="shared" si="50"/>
        <v/>
      </c>
      <c r="E497" s="47" t="str">
        <f t="shared" si="51"/>
        <v/>
      </c>
      <c r="F497" s="46" t="str">
        <f t="shared" si="52"/>
        <v/>
      </c>
      <c r="G497" s="46" t="str">
        <f t="shared" si="53"/>
        <v/>
      </c>
      <c r="H497" s="46" t="str">
        <f t="shared" si="54"/>
        <v/>
      </c>
    </row>
    <row r="498" spans="1:8" s="10" customFormat="1" ht="15" customHeight="1" x14ac:dyDescent="0.2">
      <c r="A498" s="10" t="str">
        <f t="shared" si="55"/>
        <v/>
      </c>
      <c r="B498" s="11" t="str">
        <f>IF(A498="","",IF(per_year=26,fst_pay_day+(pay_num-1)*per_y,IF(per_year=52,fst_pay_day+(pay_num-1)*per_y,DATE(YEAR(fst_pay_day),MONTH(fst_pay_day)+(A498-1)*IF(per_year&gt;=26,0,per_y),IF(per_year=24,IF((MOD(pay_num-1,2))=1,DAY(fst_pay_day)+14,DAY(fst_pay_day)),DAY(fst_pay_day))))))</f>
        <v/>
      </c>
      <c r="C498" s="46" t="str">
        <f t="shared" si="49"/>
        <v/>
      </c>
      <c r="D498" s="46" t="str">
        <f t="shared" si="50"/>
        <v/>
      </c>
      <c r="E498" s="47" t="str">
        <f t="shared" si="51"/>
        <v/>
      </c>
      <c r="F498" s="46" t="str">
        <f t="shared" si="52"/>
        <v/>
      </c>
      <c r="G498" s="46" t="str">
        <f t="shared" si="53"/>
        <v/>
      </c>
      <c r="H498" s="46" t="str">
        <f t="shared" si="54"/>
        <v/>
      </c>
    </row>
    <row r="499" spans="1:8" s="10" customFormat="1" ht="15" customHeight="1" x14ac:dyDescent="0.2">
      <c r="A499" s="10" t="str">
        <f t="shared" si="55"/>
        <v/>
      </c>
      <c r="B499" s="11" t="str">
        <f>IF(A499="","",IF(per_year=26,fst_pay_day+(pay_num-1)*per_y,IF(per_year=52,fst_pay_day+(pay_num-1)*per_y,DATE(YEAR(fst_pay_day),MONTH(fst_pay_day)+(A499-1)*IF(per_year&gt;=26,0,per_y),IF(per_year=24,IF((MOD(pay_num-1,2))=1,DAY(fst_pay_day)+14,DAY(fst_pay_day)),DAY(fst_pay_day))))))</f>
        <v/>
      </c>
      <c r="C499" s="46" t="str">
        <f t="shared" si="49"/>
        <v/>
      </c>
      <c r="D499" s="46" t="str">
        <f t="shared" si="50"/>
        <v/>
      </c>
      <c r="E499" s="47" t="str">
        <f t="shared" si="51"/>
        <v/>
      </c>
      <c r="F499" s="46" t="str">
        <f t="shared" si="52"/>
        <v/>
      </c>
      <c r="G499" s="46" t="str">
        <f t="shared" si="53"/>
        <v/>
      </c>
      <c r="H499" s="46" t="str">
        <f t="shared" si="54"/>
        <v/>
      </c>
    </row>
    <row r="500" spans="1:8" s="10" customFormat="1" ht="15" customHeight="1" x14ac:dyDescent="0.2">
      <c r="A500" s="10" t="str">
        <f t="shared" si="55"/>
        <v/>
      </c>
      <c r="B500" s="11" t="str">
        <f>IF(A500="","",IF(per_year=26,fst_pay_day+(pay_num-1)*per_y,IF(per_year=52,fst_pay_day+(pay_num-1)*per_y,DATE(YEAR(fst_pay_day),MONTH(fst_pay_day)+(A500-1)*IF(per_year&gt;=26,0,per_y),IF(per_year=24,IF((MOD(pay_num-1,2))=1,DAY(fst_pay_day)+14,DAY(fst_pay_day)),DAY(fst_pay_day))))))</f>
        <v/>
      </c>
      <c r="C500" s="46" t="str">
        <f t="shared" si="49"/>
        <v/>
      </c>
      <c r="D500" s="46" t="str">
        <f t="shared" si="50"/>
        <v/>
      </c>
      <c r="E500" s="47" t="str">
        <f t="shared" si="51"/>
        <v/>
      </c>
      <c r="F500" s="46" t="str">
        <f t="shared" si="52"/>
        <v/>
      </c>
      <c r="G500" s="46" t="str">
        <f t="shared" si="53"/>
        <v/>
      </c>
      <c r="H500" s="46" t="str">
        <f t="shared" si="54"/>
        <v/>
      </c>
    </row>
    <row r="501" spans="1:8" s="10" customFormat="1" ht="15" customHeight="1" x14ac:dyDescent="0.2">
      <c r="A501" s="10" t="str">
        <f t="shared" si="55"/>
        <v/>
      </c>
      <c r="B501" s="11" t="str">
        <f>IF(A501="","",IF(per_year=26,fst_pay_day+(pay_num-1)*per_y,IF(per_year=52,fst_pay_day+(pay_num-1)*per_y,DATE(YEAR(fst_pay_day),MONTH(fst_pay_day)+(A501-1)*IF(per_year&gt;=26,0,per_y),IF(per_year=24,IF((MOD(pay_num-1,2))=1,DAY(fst_pay_day)+14,DAY(fst_pay_day)),DAY(fst_pay_day))))))</f>
        <v/>
      </c>
      <c r="C501" s="46" t="str">
        <f t="shared" si="49"/>
        <v/>
      </c>
      <c r="D501" s="46" t="str">
        <f t="shared" si="50"/>
        <v/>
      </c>
      <c r="E501" s="47" t="str">
        <f t="shared" si="51"/>
        <v/>
      </c>
      <c r="F501" s="46" t="str">
        <f t="shared" si="52"/>
        <v/>
      </c>
      <c r="G501" s="46" t="str">
        <f t="shared" si="53"/>
        <v/>
      </c>
      <c r="H501" s="46" t="str">
        <f t="shared" si="54"/>
        <v/>
      </c>
    </row>
    <row r="502" spans="1:8" s="10" customFormat="1" ht="15" customHeight="1" x14ac:dyDescent="0.2">
      <c r="A502" s="10" t="str">
        <f t="shared" si="55"/>
        <v/>
      </c>
      <c r="B502" s="11" t="str">
        <f>IF(A502="","",IF(per_year=26,fst_pay_day+(pay_num-1)*per_y,IF(per_year=52,fst_pay_day+(pay_num-1)*per_y,DATE(YEAR(fst_pay_day),MONTH(fst_pay_day)+(A502-1)*IF(per_year&gt;=26,0,per_y),IF(per_year=24,IF((MOD(pay_num-1,2))=1,DAY(fst_pay_day)+14,DAY(fst_pay_day)),DAY(fst_pay_day))))))</f>
        <v/>
      </c>
      <c r="C502" s="46" t="str">
        <f t="shared" si="49"/>
        <v/>
      </c>
      <c r="D502" s="46" t="str">
        <f t="shared" si="50"/>
        <v/>
      </c>
      <c r="E502" s="47" t="str">
        <f t="shared" si="51"/>
        <v/>
      </c>
      <c r="F502" s="46" t="str">
        <f t="shared" si="52"/>
        <v/>
      </c>
      <c r="G502" s="46" t="str">
        <f t="shared" si="53"/>
        <v/>
      </c>
      <c r="H502" s="46" t="str">
        <f t="shared" si="54"/>
        <v/>
      </c>
    </row>
    <row r="503" spans="1:8" s="10" customFormat="1" ht="15" customHeight="1" x14ac:dyDescent="0.2">
      <c r="A503" s="10" t="str">
        <f t="shared" si="55"/>
        <v/>
      </c>
      <c r="B503" s="11" t="str">
        <f>IF(A503="","",IF(per_year=26,fst_pay_day+(pay_num-1)*per_y,IF(per_year=52,fst_pay_day+(pay_num-1)*per_y,DATE(YEAR(fst_pay_day),MONTH(fst_pay_day)+(A503-1)*IF(per_year&gt;=26,0,per_y),IF(per_year=24,IF((MOD(pay_num-1,2))=1,DAY(fst_pay_day)+14,DAY(fst_pay_day)),DAY(fst_pay_day))))))</f>
        <v/>
      </c>
      <c r="C503" s="46" t="str">
        <f t="shared" si="49"/>
        <v/>
      </c>
      <c r="D503" s="46" t="str">
        <f t="shared" si="50"/>
        <v/>
      </c>
      <c r="E503" s="47" t="str">
        <f t="shared" si="51"/>
        <v/>
      </c>
      <c r="F503" s="46" t="str">
        <f t="shared" si="52"/>
        <v/>
      </c>
      <c r="G503" s="46" t="str">
        <f t="shared" si="53"/>
        <v/>
      </c>
      <c r="H503" s="46" t="str">
        <f t="shared" si="54"/>
        <v/>
      </c>
    </row>
    <row r="504" spans="1:8" s="10" customFormat="1" ht="15" customHeight="1" x14ac:dyDescent="0.2">
      <c r="A504" s="10" t="str">
        <f t="shared" si="55"/>
        <v/>
      </c>
      <c r="B504" s="11" t="str">
        <f>IF(A504="","",IF(per_year=26,fst_pay_day+(pay_num-1)*per_y,IF(per_year=52,fst_pay_day+(pay_num-1)*per_y,DATE(YEAR(fst_pay_day),MONTH(fst_pay_day)+(A504-1)*IF(per_year&gt;=26,0,per_y),IF(per_year=24,IF((MOD(pay_num-1,2))=1,DAY(fst_pay_day)+14,DAY(fst_pay_day)),DAY(fst_pay_day))))))</f>
        <v/>
      </c>
      <c r="C504" s="46" t="str">
        <f t="shared" si="49"/>
        <v/>
      </c>
      <c r="D504" s="46" t="str">
        <f t="shared" si="50"/>
        <v/>
      </c>
      <c r="E504" s="47" t="str">
        <f t="shared" si="51"/>
        <v/>
      </c>
      <c r="F504" s="46" t="str">
        <f t="shared" si="52"/>
        <v/>
      </c>
      <c r="G504" s="46" t="str">
        <f t="shared" si="53"/>
        <v/>
      </c>
      <c r="H504" s="46" t="str">
        <f t="shared" si="54"/>
        <v/>
      </c>
    </row>
    <row r="505" spans="1:8" s="10" customFormat="1" ht="15" customHeight="1" x14ac:dyDescent="0.2">
      <c r="A505" s="10" t="str">
        <f t="shared" si="55"/>
        <v/>
      </c>
      <c r="B505" s="11" t="str">
        <f>IF(A505="","",IF(per_year=26,fst_pay_day+(pay_num-1)*per_y,IF(per_year=52,fst_pay_day+(pay_num-1)*per_y,DATE(YEAR(fst_pay_day),MONTH(fst_pay_day)+(A505-1)*IF(per_year&gt;=26,0,per_y),IF(per_year=24,IF((MOD(pay_num-1,2))=1,DAY(fst_pay_day)+14,DAY(fst_pay_day)),DAY(fst_pay_day))))))</f>
        <v/>
      </c>
      <c r="C505" s="46" t="str">
        <f t="shared" si="49"/>
        <v/>
      </c>
      <c r="D505" s="46" t="str">
        <f t="shared" si="50"/>
        <v/>
      </c>
      <c r="E505" s="47" t="str">
        <f t="shared" si="51"/>
        <v/>
      </c>
      <c r="F505" s="46" t="str">
        <f t="shared" si="52"/>
        <v/>
      </c>
      <c r="G505" s="46" t="str">
        <f t="shared" si="53"/>
        <v/>
      </c>
      <c r="H505" s="46" t="str">
        <f t="shared" si="54"/>
        <v/>
      </c>
    </row>
    <row r="506" spans="1:8" s="10" customFormat="1" ht="15" customHeight="1" x14ac:dyDescent="0.2">
      <c r="A506" s="10" t="str">
        <f t="shared" si="55"/>
        <v/>
      </c>
      <c r="B506" s="11" t="str">
        <f>IF(A506="","",IF(per_year=26,fst_pay_day+(pay_num-1)*per_y,IF(per_year=52,fst_pay_day+(pay_num-1)*per_y,DATE(YEAR(fst_pay_day),MONTH(fst_pay_day)+(A506-1)*IF(per_year&gt;=26,0,per_y),IF(per_year=24,IF((MOD(pay_num-1,2))=1,DAY(fst_pay_day)+14,DAY(fst_pay_day)),DAY(fst_pay_day))))))</f>
        <v/>
      </c>
      <c r="C506" s="46" t="str">
        <f t="shared" si="49"/>
        <v/>
      </c>
      <c r="D506" s="46" t="str">
        <f t="shared" si="50"/>
        <v/>
      </c>
      <c r="E506" s="47" t="str">
        <f t="shared" si="51"/>
        <v/>
      </c>
      <c r="F506" s="46" t="str">
        <f t="shared" si="52"/>
        <v/>
      </c>
      <c r="G506" s="46" t="str">
        <f t="shared" si="53"/>
        <v/>
      </c>
      <c r="H506" s="46" t="str">
        <f t="shared" si="54"/>
        <v/>
      </c>
    </row>
    <row r="507" spans="1:8" s="10" customFormat="1" ht="15" customHeight="1" x14ac:dyDescent="0.2">
      <c r="A507" s="10" t="str">
        <f t="shared" si="55"/>
        <v/>
      </c>
      <c r="B507" s="11" t="str">
        <f>IF(A507="","",IF(per_year=26,fst_pay_day+(pay_num-1)*per_y,IF(per_year=52,fst_pay_day+(pay_num-1)*per_y,DATE(YEAR(fst_pay_day),MONTH(fst_pay_day)+(A507-1)*IF(per_year&gt;=26,0,per_y),IF(per_year=24,IF((MOD(pay_num-1,2))=1,DAY(fst_pay_day)+14,DAY(fst_pay_day)),DAY(fst_pay_day))))))</f>
        <v/>
      </c>
      <c r="C507" s="46" t="str">
        <f t="shared" si="49"/>
        <v/>
      </c>
      <c r="D507" s="46" t="str">
        <f t="shared" si="50"/>
        <v/>
      </c>
      <c r="E507" s="47" t="str">
        <f t="shared" si="51"/>
        <v/>
      </c>
      <c r="F507" s="46" t="str">
        <f t="shared" si="52"/>
        <v/>
      </c>
      <c r="G507" s="46" t="str">
        <f t="shared" si="53"/>
        <v/>
      </c>
      <c r="H507" s="46" t="str">
        <f t="shared" si="54"/>
        <v/>
      </c>
    </row>
    <row r="508" spans="1:8" s="10" customFormat="1" ht="15" customHeight="1" x14ac:dyDescent="0.2">
      <c r="A508" s="10" t="str">
        <f t="shared" si="55"/>
        <v/>
      </c>
      <c r="B508" s="11" t="str">
        <f>IF(A508="","",IF(per_year=26,fst_pay_day+(pay_num-1)*per_y,IF(per_year=52,fst_pay_day+(pay_num-1)*per_y,DATE(YEAR(fst_pay_day),MONTH(fst_pay_day)+(A508-1)*IF(per_year&gt;=26,0,per_y),IF(per_year=24,IF((MOD(pay_num-1,2))=1,DAY(fst_pay_day)+14,DAY(fst_pay_day)),DAY(fst_pay_day))))))</f>
        <v/>
      </c>
      <c r="C508" s="46" t="str">
        <f t="shared" si="49"/>
        <v/>
      </c>
      <c r="D508" s="46" t="str">
        <f t="shared" si="50"/>
        <v/>
      </c>
      <c r="E508" s="47" t="str">
        <f t="shared" si="51"/>
        <v/>
      </c>
      <c r="F508" s="46" t="str">
        <f t="shared" si="52"/>
        <v/>
      </c>
      <c r="G508" s="46" t="str">
        <f t="shared" si="53"/>
        <v/>
      </c>
      <c r="H508" s="46" t="str">
        <f t="shared" si="54"/>
        <v/>
      </c>
    </row>
    <row r="509" spans="1:8" s="10" customFormat="1" ht="15" customHeight="1" x14ac:dyDescent="0.2">
      <c r="A509" s="10" t="str">
        <f t="shared" si="55"/>
        <v/>
      </c>
      <c r="B509" s="11" t="str">
        <f>IF(A509="","",IF(per_year=26,fst_pay_day+(pay_num-1)*per_y,IF(per_year=52,fst_pay_day+(pay_num-1)*per_y,DATE(YEAR(fst_pay_day),MONTH(fst_pay_day)+(A509-1)*IF(per_year&gt;=26,0,per_y),IF(per_year=24,IF((MOD(pay_num-1,2))=1,DAY(fst_pay_day)+14,DAY(fst_pay_day)),DAY(fst_pay_day))))))</f>
        <v/>
      </c>
      <c r="C509" s="46" t="str">
        <f t="shared" si="49"/>
        <v/>
      </c>
      <c r="D509" s="46" t="str">
        <f t="shared" si="50"/>
        <v/>
      </c>
      <c r="E509" s="47" t="str">
        <f t="shared" si="51"/>
        <v/>
      </c>
      <c r="F509" s="46" t="str">
        <f t="shared" si="52"/>
        <v/>
      </c>
      <c r="G509" s="46" t="str">
        <f t="shared" si="53"/>
        <v/>
      </c>
      <c r="H509" s="46" t="str">
        <f t="shared" si="54"/>
        <v/>
      </c>
    </row>
    <row r="510" spans="1:8" s="10" customFormat="1" ht="15" customHeight="1" x14ac:dyDescent="0.2">
      <c r="A510" s="10" t="str">
        <f t="shared" si="55"/>
        <v/>
      </c>
      <c r="B510" s="11" t="str">
        <f>IF(A510="","",IF(per_year=26,fst_pay_day+(pay_num-1)*per_y,IF(per_year=52,fst_pay_day+(pay_num-1)*per_y,DATE(YEAR(fst_pay_day),MONTH(fst_pay_day)+(A510-1)*IF(per_year&gt;=26,0,per_y),IF(per_year=24,IF((MOD(pay_num-1,2))=1,DAY(fst_pay_day)+14,DAY(fst_pay_day)),DAY(fst_pay_day))))))</f>
        <v/>
      </c>
      <c r="C510" s="46" t="str">
        <f t="shared" si="49"/>
        <v/>
      </c>
      <c r="D510" s="46" t="str">
        <f t="shared" si="50"/>
        <v/>
      </c>
      <c r="E510" s="47" t="str">
        <f t="shared" si="51"/>
        <v/>
      </c>
      <c r="F510" s="46" t="str">
        <f t="shared" si="52"/>
        <v/>
      </c>
      <c r="G510" s="46" t="str">
        <f t="shared" si="53"/>
        <v/>
      </c>
      <c r="H510" s="46" t="str">
        <f t="shared" si="54"/>
        <v/>
      </c>
    </row>
    <row r="511" spans="1:8" s="10" customFormat="1" ht="15" customHeight="1" x14ac:dyDescent="0.2">
      <c r="A511" s="10" t="str">
        <f t="shared" si="55"/>
        <v/>
      </c>
      <c r="B511" s="11" t="str">
        <f>IF(A511="","",IF(per_year=26,fst_pay_day+(pay_num-1)*per_y,IF(per_year=52,fst_pay_day+(pay_num-1)*per_y,DATE(YEAR(fst_pay_day),MONTH(fst_pay_day)+(A511-1)*IF(per_year&gt;=26,0,per_y),IF(per_year=24,IF((MOD(pay_num-1,2))=1,DAY(fst_pay_day)+14,DAY(fst_pay_day)),DAY(fst_pay_day))))))</f>
        <v/>
      </c>
      <c r="C511" s="46" t="str">
        <f t="shared" si="49"/>
        <v/>
      </c>
      <c r="D511" s="46" t="str">
        <f t="shared" si="50"/>
        <v/>
      </c>
      <c r="E511" s="47" t="str">
        <f t="shared" si="51"/>
        <v/>
      </c>
      <c r="F511" s="46" t="str">
        <f t="shared" si="52"/>
        <v/>
      </c>
      <c r="G511" s="46" t="str">
        <f t="shared" si="53"/>
        <v/>
      </c>
      <c r="H511" s="46" t="str">
        <f t="shared" si="54"/>
        <v/>
      </c>
    </row>
    <row r="512" spans="1:8" s="10" customFormat="1" ht="15" customHeight="1" x14ac:dyDescent="0.2">
      <c r="A512" s="10" t="str">
        <f t="shared" si="55"/>
        <v/>
      </c>
      <c r="B512" s="11" t="str">
        <f>IF(A512="","",IF(per_year=26,fst_pay_day+(pay_num-1)*per_y,IF(per_year=52,fst_pay_day+(pay_num-1)*per_y,DATE(YEAR(fst_pay_day),MONTH(fst_pay_day)+(A512-1)*IF(per_year&gt;=26,0,per_y),IF(per_year=24,IF((MOD(pay_num-1,2))=1,DAY(fst_pay_day)+14,DAY(fst_pay_day)),DAY(fst_pay_day))))))</f>
        <v/>
      </c>
      <c r="C512" s="46" t="str">
        <f t="shared" si="49"/>
        <v/>
      </c>
      <c r="D512" s="46" t="str">
        <f t="shared" si="50"/>
        <v/>
      </c>
      <c r="E512" s="47" t="str">
        <f t="shared" si="51"/>
        <v/>
      </c>
      <c r="F512" s="46" t="str">
        <f t="shared" si="52"/>
        <v/>
      </c>
      <c r="G512" s="46" t="str">
        <f t="shared" si="53"/>
        <v/>
      </c>
      <c r="H512" s="46" t="str">
        <f t="shared" si="54"/>
        <v/>
      </c>
    </row>
    <row r="513" spans="1:8" s="10" customFormat="1" ht="15" customHeight="1" x14ac:dyDescent="0.2">
      <c r="A513" s="10" t="str">
        <f t="shared" si="55"/>
        <v/>
      </c>
      <c r="B513" s="11" t="str">
        <f>IF(A513="","",IF(per_year=26,fst_pay_day+(pay_num-1)*per_y,IF(per_year=52,fst_pay_day+(pay_num-1)*per_y,DATE(YEAR(fst_pay_day),MONTH(fst_pay_day)+(A513-1)*IF(per_year&gt;=26,0,per_y),IF(per_year=24,IF((MOD(pay_num-1,2))=1,DAY(fst_pay_day)+14,DAY(fst_pay_day)),DAY(fst_pay_day))))))</f>
        <v/>
      </c>
      <c r="C513" s="46" t="str">
        <f t="shared" si="49"/>
        <v/>
      </c>
      <c r="D513" s="46" t="str">
        <f t="shared" si="50"/>
        <v/>
      </c>
      <c r="E513" s="47" t="str">
        <f t="shared" si="51"/>
        <v/>
      </c>
      <c r="F513" s="46" t="str">
        <f t="shared" si="52"/>
        <v/>
      </c>
      <c r="G513" s="46" t="str">
        <f t="shared" si="53"/>
        <v/>
      </c>
      <c r="H513" s="46" t="str">
        <f t="shared" si="54"/>
        <v/>
      </c>
    </row>
    <row r="514" spans="1:8" s="10" customFormat="1" ht="15" customHeight="1" x14ac:dyDescent="0.2">
      <c r="A514" s="10" t="str">
        <f t="shared" si="55"/>
        <v/>
      </c>
      <c r="B514" s="11" t="str">
        <f>IF(A514="","",IF(per_year=26,fst_pay_day+(pay_num-1)*per_y,IF(per_year=52,fst_pay_day+(pay_num-1)*per_y,DATE(YEAR(fst_pay_day),MONTH(fst_pay_day)+(A514-1)*IF(per_year&gt;=26,0,per_y),IF(per_year=24,IF((MOD(pay_num-1,2))=1,DAY(fst_pay_day)+14,DAY(fst_pay_day)),DAY(fst_pay_day))))))</f>
        <v/>
      </c>
      <c r="C514" s="46" t="str">
        <f t="shared" si="49"/>
        <v/>
      </c>
      <c r="D514" s="46" t="str">
        <f t="shared" si="50"/>
        <v/>
      </c>
      <c r="E514" s="47" t="str">
        <f t="shared" si="51"/>
        <v/>
      </c>
      <c r="F514" s="46" t="str">
        <f t="shared" si="52"/>
        <v/>
      </c>
      <c r="G514" s="46" t="str">
        <f t="shared" si="53"/>
        <v/>
      </c>
      <c r="H514" s="46" t="str">
        <f t="shared" si="54"/>
        <v/>
      </c>
    </row>
    <row r="515" spans="1:8" s="10" customFormat="1" ht="15" customHeight="1" x14ac:dyDescent="0.2">
      <c r="A515" s="10" t="str">
        <f t="shared" si="55"/>
        <v/>
      </c>
      <c r="B515" s="11" t="str">
        <f>IF(A515="","",IF(per_year=26,fst_pay_day+(pay_num-1)*per_y,IF(per_year=52,fst_pay_day+(pay_num-1)*per_y,DATE(YEAR(fst_pay_day),MONTH(fst_pay_day)+(A515-1)*IF(per_year&gt;=26,0,per_y),IF(per_year=24,IF((MOD(pay_num-1,2))=1,DAY(fst_pay_day)+14,DAY(fst_pay_day)),DAY(fst_pay_day))))))</f>
        <v/>
      </c>
      <c r="C515" s="46" t="str">
        <f t="shared" si="49"/>
        <v/>
      </c>
      <c r="D515" s="46" t="str">
        <f t="shared" si="50"/>
        <v/>
      </c>
      <c r="E515" s="47" t="str">
        <f t="shared" si="51"/>
        <v/>
      </c>
      <c r="F515" s="46" t="str">
        <f t="shared" si="52"/>
        <v/>
      </c>
      <c r="G515" s="46" t="str">
        <f t="shared" si="53"/>
        <v/>
      </c>
      <c r="H515" s="46" t="str">
        <f t="shared" si="54"/>
        <v/>
      </c>
    </row>
    <row r="516" spans="1:8" s="10" customFormat="1" ht="15" customHeight="1" x14ac:dyDescent="0.2">
      <c r="A516" s="10" t="str">
        <f t="shared" si="55"/>
        <v/>
      </c>
      <c r="B516" s="11" t="str">
        <f>IF(A516="","",IF(per_year=26,fst_pay_day+(pay_num-1)*per_y,IF(per_year=52,fst_pay_day+(pay_num-1)*per_y,DATE(YEAR(fst_pay_day),MONTH(fst_pay_day)+(A516-1)*IF(per_year&gt;=26,0,per_y),IF(per_year=24,IF((MOD(pay_num-1,2))=1,DAY(fst_pay_day)+14,DAY(fst_pay_day)),DAY(fst_pay_day))))))</f>
        <v/>
      </c>
      <c r="C516" s="46" t="str">
        <f t="shared" si="49"/>
        <v/>
      </c>
      <c r="D516" s="46" t="str">
        <f t="shared" si="50"/>
        <v/>
      </c>
      <c r="E516" s="47" t="str">
        <f t="shared" si="51"/>
        <v/>
      </c>
      <c r="F516" s="46" t="str">
        <f t="shared" si="52"/>
        <v/>
      </c>
      <c r="G516" s="46" t="str">
        <f t="shared" si="53"/>
        <v/>
      </c>
      <c r="H516" s="46" t="str">
        <f t="shared" si="54"/>
        <v/>
      </c>
    </row>
    <row r="517" spans="1:8" s="10" customFormat="1" ht="15" customHeight="1" x14ac:dyDescent="0.2">
      <c r="A517" s="10" t="str">
        <f t="shared" si="55"/>
        <v/>
      </c>
      <c r="B517" s="11" t="str">
        <f>IF(A517="","",IF(per_year=26,fst_pay_day+(pay_num-1)*per_y,IF(per_year=52,fst_pay_day+(pay_num-1)*per_y,DATE(YEAR(fst_pay_day),MONTH(fst_pay_day)+(A517-1)*IF(per_year&gt;=26,0,per_y),IF(per_year=24,IF((MOD(pay_num-1,2))=1,DAY(fst_pay_day)+14,DAY(fst_pay_day)),DAY(fst_pay_day))))))</f>
        <v/>
      </c>
      <c r="C517" s="46" t="str">
        <f t="shared" si="49"/>
        <v/>
      </c>
      <c r="D517" s="46" t="str">
        <f t="shared" si="50"/>
        <v/>
      </c>
      <c r="E517" s="47" t="str">
        <f t="shared" si="51"/>
        <v/>
      </c>
      <c r="F517" s="46" t="str">
        <f t="shared" si="52"/>
        <v/>
      </c>
      <c r="G517" s="46" t="str">
        <f t="shared" si="53"/>
        <v/>
      </c>
      <c r="H517" s="46" t="str">
        <f t="shared" si="54"/>
        <v/>
      </c>
    </row>
    <row r="518" spans="1:8" s="10" customFormat="1" ht="15" customHeight="1" x14ac:dyDescent="0.2">
      <c r="A518" s="10" t="str">
        <f t="shared" si="55"/>
        <v/>
      </c>
      <c r="B518" s="11" t="str">
        <f>IF(A518="","",IF(per_year=26,fst_pay_day+(pay_num-1)*per_y,IF(per_year=52,fst_pay_day+(pay_num-1)*per_y,DATE(YEAR(fst_pay_day),MONTH(fst_pay_day)+(A518-1)*IF(per_year&gt;=26,0,per_y),IF(per_year=24,IF((MOD(pay_num-1,2))=1,DAY(fst_pay_day)+14,DAY(fst_pay_day)),DAY(fst_pay_day))))))</f>
        <v/>
      </c>
      <c r="C518" s="46" t="str">
        <f t="shared" si="49"/>
        <v/>
      </c>
      <c r="D518" s="46" t="str">
        <f t="shared" si="50"/>
        <v/>
      </c>
      <c r="E518" s="47" t="str">
        <f t="shared" si="51"/>
        <v/>
      </c>
      <c r="F518" s="46" t="str">
        <f t="shared" si="52"/>
        <v/>
      </c>
      <c r="G518" s="46" t="str">
        <f t="shared" si="53"/>
        <v/>
      </c>
      <c r="H518" s="46" t="str">
        <f t="shared" si="54"/>
        <v/>
      </c>
    </row>
    <row r="519" spans="1:8" s="10" customFormat="1" ht="15" customHeight="1" x14ac:dyDescent="0.2">
      <c r="A519" s="10" t="str">
        <f t="shared" si="55"/>
        <v/>
      </c>
      <c r="B519" s="11" t="str">
        <f>IF(A519="","",IF(per_year=26,fst_pay_day+(pay_num-1)*per_y,IF(per_year=52,fst_pay_day+(pay_num-1)*per_y,DATE(YEAR(fst_pay_day),MONTH(fst_pay_day)+(A519-1)*IF(per_year&gt;=26,0,per_y),IF(per_year=24,IF((MOD(pay_num-1,2))=1,DAY(fst_pay_day)+14,DAY(fst_pay_day)),DAY(fst_pay_day))))))</f>
        <v/>
      </c>
      <c r="C519" s="46" t="str">
        <f t="shared" ref="C519:C582" si="56">IF(A519="","",IF(A519=baloon,H518+D519,IF(IF(dif_payment&gt;0,dif_payment,IF(OR(add_pay=FALSE,add_pay_freq="",add_pay_freq=0),emp,IF(MOD(A519,add_pay_freq)=0,emp+add_pay_am,emp)))&gt;H518+D519,H518+D519,IF(dif_payment&gt;0,dif_payment,IF(OR(add_pay=FALSE,add_pay_freq="",add_pay_freq=0),emp,IF(MOD(A519,add_pay_freq)=0,emp+add_pay_am,emp))))))</f>
        <v/>
      </c>
      <c r="D519" s="46" t="str">
        <f t="shared" ref="D519:D582" si="57">IF(A519="","",IF(rounding,ROUND((B519-B518)*(G518*rate),2),(B519-B518)*(G518*rate)))</f>
        <v/>
      </c>
      <c r="E519" s="47" t="str">
        <f t="shared" ref="E519:E582" si="58">IF(A519="","",IF((payment-interest)&lt;0,0,payment-interest))</f>
        <v/>
      </c>
      <c r="F519" s="46" t="str">
        <f t="shared" ref="F519:F582" si="59">IF(A519="","",IF(payment&gt;interest_balance,0,interest_balance-payment))</f>
        <v/>
      </c>
      <c r="G519" s="46" t="str">
        <f t="shared" ref="G519:G582" si="60">IF(A519="","",IF(payment&gt;interest_balance,G518+interest_balance-payment,G518))</f>
        <v/>
      </c>
      <c r="H519" s="46" t="str">
        <f t="shared" ref="H519:H582" si="61">IF(A519="","",G519+F519)</f>
        <v/>
      </c>
    </row>
    <row r="520" spans="1:8" s="10" customFormat="1" ht="15" customHeight="1" x14ac:dyDescent="0.2">
      <c r="A520" s="10" t="str">
        <f t="shared" ref="A520:A583" si="62">IF(OR(H519&lt;=0.004,H519=""),"",A519+1)</f>
        <v/>
      </c>
      <c r="B520" s="11" t="str">
        <f>IF(A520="","",IF(per_year=26,fst_pay_day+(pay_num-1)*per_y,IF(per_year=52,fst_pay_day+(pay_num-1)*per_y,DATE(YEAR(fst_pay_day),MONTH(fst_pay_day)+(A520-1)*IF(per_year&gt;=26,0,per_y),IF(per_year=24,IF((MOD(pay_num-1,2))=1,DAY(fst_pay_day)+14,DAY(fst_pay_day)),DAY(fst_pay_day))))))</f>
        <v/>
      </c>
      <c r="C520" s="46" t="str">
        <f t="shared" si="56"/>
        <v/>
      </c>
      <c r="D520" s="46" t="str">
        <f t="shared" si="57"/>
        <v/>
      </c>
      <c r="E520" s="47" t="str">
        <f t="shared" si="58"/>
        <v/>
      </c>
      <c r="F520" s="46" t="str">
        <f t="shared" si="59"/>
        <v/>
      </c>
      <c r="G520" s="46" t="str">
        <f t="shared" si="60"/>
        <v/>
      </c>
      <c r="H520" s="46" t="str">
        <f t="shared" si="61"/>
        <v/>
      </c>
    </row>
    <row r="521" spans="1:8" s="10" customFormat="1" ht="15" customHeight="1" x14ac:dyDescent="0.2">
      <c r="A521" s="10" t="str">
        <f t="shared" si="62"/>
        <v/>
      </c>
      <c r="B521" s="11" t="str">
        <f>IF(A521="","",IF(per_year=26,fst_pay_day+(pay_num-1)*per_y,IF(per_year=52,fst_pay_day+(pay_num-1)*per_y,DATE(YEAR(fst_pay_day),MONTH(fst_pay_day)+(A521-1)*IF(per_year&gt;=26,0,per_y),IF(per_year=24,IF((MOD(pay_num-1,2))=1,DAY(fst_pay_day)+14,DAY(fst_pay_day)),DAY(fst_pay_day))))))</f>
        <v/>
      </c>
      <c r="C521" s="46" t="str">
        <f t="shared" si="56"/>
        <v/>
      </c>
      <c r="D521" s="46" t="str">
        <f t="shared" si="57"/>
        <v/>
      </c>
      <c r="E521" s="47" t="str">
        <f t="shared" si="58"/>
        <v/>
      </c>
      <c r="F521" s="46" t="str">
        <f t="shared" si="59"/>
        <v/>
      </c>
      <c r="G521" s="46" t="str">
        <f t="shared" si="60"/>
        <v/>
      </c>
      <c r="H521" s="46" t="str">
        <f t="shared" si="61"/>
        <v/>
      </c>
    </row>
    <row r="522" spans="1:8" s="10" customFormat="1" ht="15" customHeight="1" x14ac:dyDescent="0.2">
      <c r="A522" s="10" t="str">
        <f t="shared" si="62"/>
        <v/>
      </c>
      <c r="B522" s="11" t="str">
        <f>IF(A522="","",IF(per_year=26,fst_pay_day+(pay_num-1)*per_y,IF(per_year=52,fst_pay_day+(pay_num-1)*per_y,DATE(YEAR(fst_pay_day),MONTH(fst_pay_day)+(A522-1)*IF(per_year&gt;=26,0,per_y),IF(per_year=24,IF((MOD(pay_num-1,2))=1,DAY(fst_pay_day)+14,DAY(fst_pay_day)),DAY(fst_pay_day))))))</f>
        <v/>
      </c>
      <c r="C522" s="46" t="str">
        <f t="shared" si="56"/>
        <v/>
      </c>
      <c r="D522" s="46" t="str">
        <f t="shared" si="57"/>
        <v/>
      </c>
      <c r="E522" s="47" t="str">
        <f t="shared" si="58"/>
        <v/>
      </c>
      <c r="F522" s="46" t="str">
        <f t="shared" si="59"/>
        <v/>
      </c>
      <c r="G522" s="46" t="str">
        <f t="shared" si="60"/>
        <v/>
      </c>
      <c r="H522" s="46" t="str">
        <f t="shared" si="61"/>
        <v/>
      </c>
    </row>
    <row r="523" spans="1:8" s="10" customFormat="1" ht="15" customHeight="1" x14ac:dyDescent="0.2">
      <c r="A523" s="10" t="str">
        <f t="shared" si="62"/>
        <v/>
      </c>
      <c r="B523" s="11" t="str">
        <f>IF(A523="","",IF(per_year=26,fst_pay_day+(pay_num-1)*per_y,IF(per_year=52,fst_pay_day+(pay_num-1)*per_y,DATE(YEAR(fst_pay_day),MONTH(fst_pay_day)+(A523-1)*IF(per_year&gt;=26,0,per_y),IF(per_year=24,IF((MOD(pay_num-1,2))=1,DAY(fst_pay_day)+14,DAY(fst_pay_day)),DAY(fst_pay_day))))))</f>
        <v/>
      </c>
      <c r="C523" s="46" t="str">
        <f t="shared" si="56"/>
        <v/>
      </c>
      <c r="D523" s="46" t="str">
        <f t="shared" si="57"/>
        <v/>
      </c>
      <c r="E523" s="47" t="str">
        <f t="shared" si="58"/>
        <v/>
      </c>
      <c r="F523" s="46" t="str">
        <f t="shared" si="59"/>
        <v/>
      </c>
      <c r="G523" s="46" t="str">
        <f t="shared" si="60"/>
        <v/>
      </c>
      <c r="H523" s="46" t="str">
        <f t="shared" si="61"/>
        <v/>
      </c>
    </row>
    <row r="524" spans="1:8" s="10" customFormat="1" ht="15" customHeight="1" x14ac:dyDescent="0.2">
      <c r="A524" s="10" t="str">
        <f t="shared" si="62"/>
        <v/>
      </c>
      <c r="B524" s="11" t="str">
        <f>IF(A524="","",IF(per_year=26,fst_pay_day+(pay_num-1)*per_y,IF(per_year=52,fst_pay_day+(pay_num-1)*per_y,DATE(YEAR(fst_pay_day),MONTH(fst_pay_day)+(A524-1)*IF(per_year&gt;=26,0,per_y),IF(per_year=24,IF((MOD(pay_num-1,2))=1,DAY(fst_pay_day)+14,DAY(fst_pay_day)),DAY(fst_pay_day))))))</f>
        <v/>
      </c>
      <c r="C524" s="46" t="str">
        <f t="shared" si="56"/>
        <v/>
      </c>
      <c r="D524" s="46" t="str">
        <f t="shared" si="57"/>
        <v/>
      </c>
      <c r="E524" s="47" t="str">
        <f t="shared" si="58"/>
        <v/>
      </c>
      <c r="F524" s="46" t="str">
        <f t="shared" si="59"/>
        <v/>
      </c>
      <c r="G524" s="46" t="str">
        <f t="shared" si="60"/>
        <v/>
      </c>
      <c r="H524" s="46" t="str">
        <f t="shared" si="61"/>
        <v/>
      </c>
    </row>
    <row r="525" spans="1:8" s="10" customFormat="1" ht="15" customHeight="1" x14ac:dyDescent="0.2">
      <c r="A525" s="10" t="str">
        <f t="shared" si="62"/>
        <v/>
      </c>
      <c r="B525" s="11" t="str">
        <f>IF(A525="","",IF(per_year=26,fst_pay_day+(pay_num-1)*per_y,IF(per_year=52,fst_pay_day+(pay_num-1)*per_y,DATE(YEAR(fst_pay_day),MONTH(fst_pay_day)+(A525-1)*IF(per_year&gt;=26,0,per_y),IF(per_year=24,IF((MOD(pay_num-1,2))=1,DAY(fst_pay_day)+14,DAY(fst_pay_day)),DAY(fst_pay_day))))))</f>
        <v/>
      </c>
      <c r="C525" s="46" t="str">
        <f t="shared" si="56"/>
        <v/>
      </c>
      <c r="D525" s="46" t="str">
        <f t="shared" si="57"/>
        <v/>
      </c>
      <c r="E525" s="47" t="str">
        <f t="shared" si="58"/>
        <v/>
      </c>
      <c r="F525" s="46" t="str">
        <f t="shared" si="59"/>
        <v/>
      </c>
      <c r="G525" s="46" t="str">
        <f t="shared" si="60"/>
        <v/>
      </c>
      <c r="H525" s="46" t="str">
        <f t="shared" si="61"/>
        <v/>
      </c>
    </row>
    <row r="526" spans="1:8" s="10" customFormat="1" ht="15" customHeight="1" x14ac:dyDescent="0.2">
      <c r="A526" s="10" t="str">
        <f t="shared" si="62"/>
        <v/>
      </c>
      <c r="B526" s="11" t="str">
        <f>IF(A526="","",IF(per_year=26,fst_pay_day+(pay_num-1)*per_y,IF(per_year=52,fst_pay_day+(pay_num-1)*per_y,DATE(YEAR(fst_pay_day),MONTH(fst_pay_day)+(A526-1)*IF(per_year&gt;=26,0,per_y),IF(per_year=24,IF((MOD(pay_num-1,2))=1,DAY(fst_pay_day)+14,DAY(fst_pay_day)),DAY(fst_pay_day))))))</f>
        <v/>
      </c>
      <c r="C526" s="46" t="str">
        <f t="shared" si="56"/>
        <v/>
      </c>
      <c r="D526" s="46" t="str">
        <f t="shared" si="57"/>
        <v/>
      </c>
      <c r="E526" s="47" t="str">
        <f t="shared" si="58"/>
        <v/>
      </c>
      <c r="F526" s="46" t="str">
        <f t="shared" si="59"/>
        <v/>
      </c>
      <c r="G526" s="46" t="str">
        <f t="shared" si="60"/>
        <v/>
      </c>
      <c r="H526" s="46" t="str">
        <f t="shared" si="61"/>
        <v/>
      </c>
    </row>
    <row r="527" spans="1:8" s="10" customFormat="1" ht="15" customHeight="1" x14ac:dyDescent="0.2">
      <c r="A527" s="10" t="str">
        <f t="shared" si="62"/>
        <v/>
      </c>
      <c r="B527" s="11" t="str">
        <f>IF(A527="","",IF(per_year=26,fst_pay_day+(pay_num-1)*per_y,IF(per_year=52,fst_pay_day+(pay_num-1)*per_y,DATE(YEAR(fst_pay_day),MONTH(fst_pay_day)+(A527-1)*IF(per_year&gt;=26,0,per_y),IF(per_year=24,IF((MOD(pay_num-1,2))=1,DAY(fst_pay_day)+14,DAY(fst_pay_day)),DAY(fst_pay_day))))))</f>
        <v/>
      </c>
      <c r="C527" s="46" t="str">
        <f t="shared" si="56"/>
        <v/>
      </c>
      <c r="D527" s="46" t="str">
        <f t="shared" si="57"/>
        <v/>
      </c>
      <c r="E527" s="47" t="str">
        <f t="shared" si="58"/>
        <v/>
      </c>
      <c r="F527" s="46" t="str">
        <f t="shared" si="59"/>
        <v/>
      </c>
      <c r="G527" s="46" t="str">
        <f t="shared" si="60"/>
        <v/>
      </c>
      <c r="H527" s="46" t="str">
        <f t="shared" si="61"/>
        <v/>
      </c>
    </row>
    <row r="528" spans="1:8" s="10" customFormat="1" ht="15" customHeight="1" x14ac:dyDescent="0.2">
      <c r="A528" s="10" t="str">
        <f t="shared" si="62"/>
        <v/>
      </c>
      <c r="B528" s="11" t="str">
        <f>IF(A528="","",IF(per_year=26,fst_pay_day+(pay_num-1)*per_y,IF(per_year=52,fst_pay_day+(pay_num-1)*per_y,DATE(YEAR(fst_pay_day),MONTH(fst_pay_day)+(A528-1)*IF(per_year&gt;=26,0,per_y),IF(per_year=24,IF((MOD(pay_num-1,2))=1,DAY(fst_pay_day)+14,DAY(fst_pay_day)),DAY(fst_pay_day))))))</f>
        <v/>
      </c>
      <c r="C528" s="46" t="str">
        <f t="shared" si="56"/>
        <v/>
      </c>
      <c r="D528" s="46" t="str">
        <f t="shared" si="57"/>
        <v/>
      </c>
      <c r="E528" s="47" t="str">
        <f t="shared" si="58"/>
        <v/>
      </c>
      <c r="F528" s="46" t="str">
        <f t="shared" si="59"/>
        <v/>
      </c>
      <c r="G528" s="46" t="str">
        <f t="shared" si="60"/>
        <v/>
      </c>
      <c r="H528" s="46" t="str">
        <f t="shared" si="61"/>
        <v/>
      </c>
    </row>
    <row r="529" spans="1:8" s="10" customFormat="1" ht="15" customHeight="1" x14ac:dyDescent="0.2">
      <c r="A529" s="10" t="str">
        <f t="shared" si="62"/>
        <v/>
      </c>
      <c r="B529" s="11" t="str">
        <f>IF(A529="","",IF(per_year=26,fst_pay_day+(pay_num-1)*per_y,IF(per_year=52,fst_pay_day+(pay_num-1)*per_y,DATE(YEAR(fst_pay_day),MONTH(fst_pay_day)+(A529-1)*IF(per_year&gt;=26,0,per_y),IF(per_year=24,IF((MOD(pay_num-1,2))=1,DAY(fst_pay_day)+14,DAY(fst_pay_day)),DAY(fst_pay_day))))))</f>
        <v/>
      </c>
      <c r="C529" s="46" t="str">
        <f t="shared" si="56"/>
        <v/>
      </c>
      <c r="D529" s="46" t="str">
        <f t="shared" si="57"/>
        <v/>
      </c>
      <c r="E529" s="47" t="str">
        <f t="shared" si="58"/>
        <v/>
      </c>
      <c r="F529" s="46" t="str">
        <f t="shared" si="59"/>
        <v/>
      </c>
      <c r="G529" s="46" t="str">
        <f t="shared" si="60"/>
        <v/>
      </c>
      <c r="H529" s="46" t="str">
        <f t="shared" si="61"/>
        <v/>
      </c>
    </row>
    <row r="530" spans="1:8" s="10" customFormat="1" ht="15" customHeight="1" x14ac:dyDescent="0.2">
      <c r="A530" s="10" t="str">
        <f t="shared" si="62"/>
        <v/>
      </c>
      <c r="B530" s="11" t="str">
        <f>IF(A530="","",IF(per_year=26,fst_pay_day+(pay_num-1)*per_y,IF(per_year=52,fst_pay_day+(pay_num-1)*per_y,DATE(YEAR(fst_pay_day),MONTH(fst_pay_day)+(A530-1)*IF(per_year&gt;=26,0,per_y),IF(per_year=24,IF((MOD(pay_num-1,2))=1,DAY(fst_pay_day)+14,DAY(fst_pay_day)),DAY(fst_pay_day))))))</f>
        <v/>
      </c>
      <c r="C530" s="46" t="str">
        <f t="shared" si="56"/>
        <v/>
      </c>
      <c r="D530" s="46" t="str">
        <f t="shared" si="57"/>
        <v/>
      </c>
      <c r="E530" s="47" t="str">
        <f t="shared" si="58"/>
        <v/>
      </c>
      <c r="F530" s="46" t="str">
        <f t="shared" si="59"/>
        <v/>
      </c>
      <c r="G530" s="46" t="str">
        <f t="shared" si="60"/>
        <v/>
      </c>
      <c r="H530" s="46" t="str">
        <f t="shared" si="61"/>
        <v/>
      </c>
    </row>
    <row r="531" spans="1:8" s="10" customFormat="1" ht="15" customHeight="1" x14ac:dyDescent="0.2">
      <c r="A531" s="10" t="str">
        <f t="shared" si="62"/>
        <v/>
      </c>
      <c r="B531" s="11" t="str">
        <f>IF(A531="","",IF(per_year=26,fst_pay_day+(pay_num-1)*per_y,IF(per_year=52,fst_pay_day+(pay_num-1)*per_y,DATE(YEAR(fst_pay_day),MONTH(fst_pay_day)+(A531-1)*IF(per_year&gt;=26,0,per_y),IF(per_year=24,IF((MOD(pay_num-1,2))=1,DAY(fst_pay_day)+14,DAY(fst_pay_day)),DAY(fst_pay_day))))))</f>
        <v/>
      </c>
      <c r="C531" s="46" t="str">
        <f t="shared" si="56"/>
        <v/>
      </c>
      <c r="D531" s="46" t="str">
        <f t="shared" si="57"/>
        <v/>
      </c>
      <c r="E531" s="47" t="str">
        <f t="shared" si="58"/>
        <v/>
      </c>
      <c r="F531" s="46" t="str">
        <f t="shared" si="59"/>
        <v/>
      </c>
      <c r="G531" s="46" t="str">
        <f t="shared" si="60"/>
        <v/>
      </c>
      <c r="H531" s="46" t="str">
        <f t="shared" si="61"/>
        <v/>
      </c>
    </row>
    <row r="532" spans="1:8" s="10" customFormat="1" ht="15" customHeight="1" x14ac:dyDescent="0.2">
      <c r="A532" s="10" t="str">
        <f t="shared" si="62"/>
        <v/>
      </c>
      <c r="B532" s="11" t="str">
        <f>IF(A532="","",IF(per_year=26,fst_pay_day+(pay_num-1)*per_y,IF(per_year=52,fst_pay_day+(pay_num-1)*per_y,DATE(YEAR(fst_pay_day),MONTH(fst_pay_day)+(A532-1)*IF(per_year&gt;=26,0,per_y),IF(per_year=24,IF((MOD(pay_num-1,2))=1,DAY(fst_pay_day)+14,DAY(fst_pay_day)),DAY(fst_pay_day))))))</f>
        <v/>
      </c>
      <c r="C532" s="46" t="str">
        <f t="shared" si="56"/>
        <v/>
      </c>
      <c r="D532" s="46" t="str">
        <f t="shared" si="57"/>
        <v/>
      </c>
      <c r="E532" s="47" t="str">
        <f t="shared" si="58"/>
        <v/>
      </c>
      <c r="F532" s="46" t="str">
        <f t="shared" si="59"/>
        <v/>
      </c>
      <c r="G532" s="46" t="str">
        <f t="shared" si="60"/>
        <v/>
      </c>
      <c r="H532" s="46" t="str">
        <f t="shared" si="61"/>
        <v/>
      </c>
    </row>
    <row r="533" spans="1:8" s="10" customFormat="1" ht="15" customHeight="1" x14ac:dyDescent="0.2">
      <c r="A533" s="10" t="str">
        <f t="shared" si="62"/>
        <v/>
      </c>
      <c r="B533" s="11" t="str">
        <f>IF(A533="","",IF(per_year=26,fst_pay_day+(pay_num-1)*per_y,IF(per_year=52,fst_pay_day+(pay_num-1)*per_y,DATE(YEAR(fst_pay_day),MONTH(fst_pay_day)+(A533-1)*IF(per_year&gt;=26,0,per_y),IF(per_year=24,IF((MOD(pay_num-1,2))=1,DAY(fst_pay_day)+14,DAY(fst_pay_day)),DAY(fst_pay_day))))))</f>
        <v/>
      </c>
      <c r="C533" s="46" t="str">
        <f t="shared" si="56"/>
        <v/>
      </c>
      <c r="D533" s="46" t="str">
        <f t="shared" si="57"/>
        <v/>
      </c>
      <c r="E533" s="47" t="str">
        <f t="shared" si="58"/>
        <v/>
      </c>
      <c r="F533" s="46" t="str">
        <f t="shared" si="59"/>
        <v/>
      </c>
      <c r="G533" s="46" t="str">
        <f t="shared" si="60"/>
        <v/>
      </c>
      <c r="H533" s="46" t="str">
        <f t="shared" si="61"/>
        <v/>
      </c>
    </row>
    <row r="534" spans="1:8" s="10" customFormat="1" ht="15" customHeight="1" x14ac:dyDescent="0.2">
      <c r="A534" s="10" t="str">
        <f t="shared" si="62"/>
        <v/>
      </c>
      <c r="B534" s="11" t="str">
        <f>IF(A534="","",IF(per_year=26,fst_pay_day+(pay_num-1)*per_y,IF(per_year=52,fst_pay_day+(pay_num-1)*per_y,DATE(YEAR(fst_pay_day),MONTH(fst_pay_day)+(A534-1)*IF(per_year&gt;=26,0,per_y),IF(per_year=24,IF((MOD(pay_num-1,2))=1,DAY(fst_pay_day)+14,DAY(fst_pay_day)),DAY(fst_pay_day))))))</f>
        <v/>
      </c>
      <c r="C534" s="46" t="str">
        <f t="shared" si="56"/>
        <v/>
      </c>
      <c r="D534" s="46" t="str">
        <f t="shared" si="57"/>
        <v/>
      </c>
      <c r="E534" s="47" t="str">
        <f t="shared" si="58"/>
        <v/>
      </c>
      <c r="F534" s="46" t="str">
        <f t="shared" si="59"/>
        <v/>
      </c>
      <c r="G534" s="46" t="str">
        <f t="shared" si="60"/>
        <v/>
      </c>
      <c r="H534" s="46" t="str">
        <f t="shared" si="61"/>
        <v/>
      </c>
    </row>
    <row r="535" spans="1:8" s="10" customFormat="1" ht="15" customHeight="1" x14ac:dyDescent="0.2">
      <c r="A535" s="10" t="str">
        <f t="shared" si="62"/>
        <v/>
      </c>
      <c r="B535" s="11" t="str">
        <f>IF(A535="","",IF(per_year=26,fst_pay_day+(pay_num-1)*per_y,IF(per_year=52,fst_pay_day+(pay_num-1)*per_y,DATE(YEAR(fst_pay_day),MONTH(fst_pay_day)+(A535-1)*IF(per_year&gt;=26,0,per_y),IF(per_year=24,IF((MOD(pay_num-1,2))=1,DAY(fst_pay_day)+14,DAY(fst_pay_day)),DAY(fst_pay_day))))))</f>
        <v/>
      </c>
      <c r="C535" s="46" t="str">
        <f t="shared" si="56"/>
        <v/>
      </c>
      <c r="D535" s="46" t="str">
        <f t="shared" si="57"/>
        <v/>
      </c>
      <c r="E535" s="47" t="str">
        <f t="shared" si="58"/>
        <v/>
      </c>
      <c r="F535" s="46" t="str">
        <f t="shared" si="59"/>
        <v/>
      </c>
      <c r="G535" s="46" t="str">
        <f t="shared" si="60"/>
        <v/>
      </c>
      <c r="H535" s="46" t="str">
        <f t="shared" si="61"/>
        <v/>
      </c>
    </row>
    <row r="536" spans="1:8" s="10" customFormat="1" ht="15" customHeight="1" x14ac:dyDescent="0.2">
      <c r="A536" s="10" t="str">
        <f t="shared" si="62"/>
        <v/>
      </c>
      <c r="B536" s="11" t="str">
        <f>IF(A536="","",IF(per_year=26,fst_pay_day+(pay_num-1)*per_y,IF(per_year=52,fst_pay_day+(pay_num-1)*per_y,DATE(YEAR(fst_pay_day),MONTH(fst_pay_day)+(A536-1)*IF(per_year&gt;=26,0,per_y),IF(per_year=24,IF((MOD(pay_num-1,2))=1,DAY(fst_pay_day)+14,DAY(fst_pay_day)),DAY(fst_pay_day))))))</f>
        <v/>
      </c>
      <c r="C536" s="46" t="str">
        <f t="shared" si="56"/>
        <v/>
      </c>
      <c r="D536" s="46" t="str">
        <f t="shared" si="57"/>
        <v/>
      </c>
      <c r="E536" s="47" t="str">
        <f t="shared" si="58"/>
        <v/>
      </c>
      <c r="F536" s="46" t="str">
        <f t="shared" si="59"/>
        <v/>
      </c>
      <c r="G536" s="46" t="str">
        <f t="shared" si="60"/>
        <v/>
      </c>
      <c r="H536" s="46" t="str">
        <f t="shared" si="61"/>
        <v/>
      </c>
    </row>
    <row r="537" spans="1:8" s="10" customFormat="1" ht="15" customHeight="1" x14ac:dyDescent="0.2">
      <c r="A537" s="10" t="str">
        <f t="shared" si="62"/>
        <v/>
      </c>
      <c r="B537" s="11" t="str">
        <f>IF(A537="","",IF(per_year=26,fst_pay_day+(pay_num-1)*per_y,IF(per_year=52,fst_pay_day+(pay_num-1)*per_y,DATE(YEAR(fst_pay_day),MONTH(fst_pay_day)+(A537-1)*IF(per_year&gt;=26,0,per_y),IF(per_year=24,IF((MOD(pay_num-1,2))=1,DAY(fst_pay_day)+14,DAY(fst_pay_day)),DAY(fst_pay_day))))))</f>
        <v/>
      </c>
      <c r="C537" s="46" t="str">
        <f t="shared" si="56"/>
        <v/>
      </c>
      <c r="D537" s="46" t="str">
        <f t="shared" si="57"/>
        <v/>
      </c>
      <c r="E537" s="47" t="str">
        <f t="shared" si="58"/>
        <v/>
      </c>
      <c r="F537" s="46" t="str">
        <f t="shared" si="59"/>
        <v/>
      </c>
      <c r="G537" s="46" t="str">
        <f t="shared" si="60"/>
        <v/>
      </c>
      <c r="H537" s="46" t="str">
        <f t="shared" si="61"/>
        <v/>
      </c>
    </row>
    <row r="538" spans="1:8" s="10" customFormat="1" ht="15" customHeight="1" x14ac:dyDescent="0.2">
      <c r="A538" s="10" t="str">
        <f t="shared" si="62"/>
        <v/>
      </c>
      <c r="B538" s="11" t="str">
        <f>IF(A538="","",IF(per_year=26,fst_pay_day+(pay_num-1)*per_y,IF(per_year=52,fst_pay_day+(pay_num-1)*per_y,DATE(YEAR(fst_pay_day),MONTH(fst_pay_day)+(A538-1)*IF(per_year&gt;=26,0,per_y),IF(per_year=24,IF((MOD(pay_num-1,2))=1,DAY(fst_pay_day)+14,DAY(fst_pay_day)),DAY(fst_pay_day))))))</f>
        <v/>
      </c>
      <c r="C538" s="46" t="str">
        <f t="shared" si="56"/>
        <v/>
      </c>
      <c r="D538" s="46" t="str">
        <f t="shared" si="57"/>
        <v/>
      </c>
      <c r="E538" s="47" t="str">
        <f t="shared" si="58"/>
        <v/>
      </c>
      <c r="F538" s="46" t="str">
        <f t="shared" si="59"/>
        <v/>
      </c>
      <c r="G538" s="46" t="str">
        <f t="shared" si="60"/>
        <v/>
      </c>
      <c r="H538" s="46" t="str">
        <f t="shared" si="61"/>
        <v/>
      </c>
    </row>
    <row r="539" spans="1:8" s="10" customFormat="1" ht="15" customHeight="1" x14ac:dyDescent="0.2">
      <c r="A539" s="10" t="str">
        <f t="shared" si="62"/>
        <v/>
      </c>
      <c r="B539" s="11" t="str">
        <f>IF(A539="","",IF(per_year=26,fst_pay_day+(pay_num-1)*per_y,IF(per_year=52,fst_pay_day+(pay_num-1)*per_y,DATE(YEAR(fst_pay_day),MONTH(fst_pay_day)+(A539-1)*IF(per_year&gt;=26,0,per_y),IF(per_year=24,IF((MOD(pay_num-1,2))=1,DAY(fst_pay_day)+14,DAY(fst_pay_day)),DAY(fst_pay_day))))))</f>
        <v/>
      </c>
      <c r="C539" s="46" t="str">
        <f t="shared" si="56"/>
        <v/>
      </c>
      <c r="D539" s="46" t="str">
        <f t="shared" si="57"/>
        <v/>
      </c>
      <c r="E539" s="47" t="str">
        <f t="shared" si="58"/>
        <v/>
      </c>
      <c r="F539" s="46" t="str">
        <f t="shared" si="59"/>
        <v/>
      </c>
      <c r="G539" s="46" t="str">
        <f t="shared" si="60"/>
        <v/>
      </c>
      <c r="H539" s="46" t="str">
        <f t="shared" si="61"/>
        <v/>
      </c>
    </row>
    <row r="540" spans="1:8" s="10" customFormat="1" ht="15" customHeight="1" x14ac:dyDescent="0.2">
      <c r="A540" s="10" t="str">
        <f t="shared" si="62"/>
        <v/>
      </c>
      <c r="B540" s="11" t="str">
        <f>IF(A540="","",IF(per_year=26,fst_pay_day+(pay_num-1)*per_y,IF(per_year=52,fst_pay_day+(pay_num-1)*per_y,DATE(YEAR(fst_pay_day),MONTH(fst_pay_day)+(A540-1)*IF(per_year&gt;=26,0,per_y),IF(per_year=24,IF((MOD(pay_num-1,2))=1,DAY(fst_pay_day)+14,DAY(fst_pay_day)),DAY(fst_pay_day))))))</f>
        <v/>
      </c>
      <c r="C540" s="46" t="str">
        <f t="shared" si="56"/>
        <v/>
      </c>
      <c r="D540" s="46" t="str">
        <f t="shared" si="57"/>
        <v/>
      </c>
      <c r="E540" s="47" t="str">
        <f t="shared" si="58"/>
        <v/>
      </c>
      <c r="F540" s="46" t="str">
        <f t="shared" si="59"/>
        <v/>
      </c>
      <c r="G540" s="46" t="str">
        <f t="shared" si="60"/>
        <v/>
      </c>
      <c r="H540" s="46" t="str">
        <f t="shared" si="61"/>
        <v/>
      </c>
    </row>
    <row r="541" spans="1:8" s="10" customFormat="1" ht="15" customHeight="1" x14ac:dyDescent="0.2">
      <c r="A541" s="10" t="str">
        <f t="shared" si="62"/>
        <v/>
      </c>
      <c r="B541" s="11" t="str">
        <f>IF(A541="","",IF(per_year=26,fst_pay_day+(pay_num-1)*per_y,IF(per_year=52,fst_pay_day+(pay_num-1)*per_y,DATE(YEAR(fst_pay_day),MONTH(fst_pay_day)+(A541-1)*IF(per_year&gt;=26,0,per_y),IF(per_year=24,IF((MOD(pay_num-1,2))=1,DAY(fst_pay_day)+14,DAY(fst_pay_day)),DAY(fst_pay_day))))))</f>
        <v/>
      </c>
      <c r="C541" s="46" t="str">
        <f t="shared" si="56"/>
        <v/>
      </c>
      <c r="D541" s="46" t="str">
        <f t="shared" si="57"/>
        <v/>
      </c>
      <c r="E541" s="47" t="str">
        <f t="shared" si="58"/>
        <v/>
      </c>
      <c r="F541" s="46" t="str">
        <f t="shared" si="59"/>
        <v/>
      </c>
      <c r="G541" s="46" t="str">
        <f t="shared" si="60"/>
        <v/>
      </c>
      <c r="H541" s="46" t="str">
        <f t="shared" si="61"/>
        <v/>
      </c>
    </row>
    <row r="542" spans="1:8" s="10" customFormat="1" ht="15" customHeight="1" x14ac:dyDescent="0.2">
      <c r="A542" s="10" t="str">
        <f t="shared" si="62"/>
        <v/>
      </c>
      <c r="B542" s="11" t="str">
        <f>IF(A542="","",IF(per_year=26,fst_pay_day+(pay_num-1)*per_y,IF(per_year=52,fst_pay_day+(pay_num-1)*per_y,DATE(YEAR(fst_pay_day),MONTH(fst_pay_day)+(A542-1)*IF(per_year&gt;=26,0,per_y),IF(per_year=24,IF((MOD(pay_num-1,2))=1,DAY(fst_pay_day)+14,DAY(fst_pay_day)),DAY(fst_pay_day))))))</f>
        <v/>
      </c>
      <c r="C542" s="46" t="str">
        <f t="shared" si="56"/>
        <v/>
      </c>
      <c r="D542" s="46" t="str">
        <f t="shared" si="57"/>
        <v/>
      </c>
      <c r="E542" s="47" t="str">
        <f t="shared" si="58"/>
        <v/>
      </c>
      <c r="F542" s="46" t="str">
        <f t="shared" si="59"/>
        <v/>
      </c>
      <c r="G542" s="46" t="str">
        <f t="shared" si="60"/>
        <v/>
      </c>
      <c r="H542" s="46" t="str">
        <f t="shared" si="61"/>
        <v/>
      </c>
    </row>
    <row r="543" spans="1:8" s="10" customFormat="1" ht="15" customHeight="1" x14ac:dyDescent="0.2">
      <c r="A543" s="10" t="str">
        <f t="shared" si="62"/>
        <v/>
      </c>
      <c r="B543" s="11" t="str">
        <f>IF(A543="","",IF(per_year=26,fst_pay_day+(pay_num-1)*per_y,IF(per_year=52,fst_pay_day+(pay_num-1)*per_y,DATE(YEAR(fst_pay_day),MONTH(fst_pay_day)+(A543-1)*IF(per_year&gt;=26,0,per_y),IF(per_year=24,IF((MOD(pay_num-1,2))=1,DAY(fst_pay_day)+14,DAY(fst_pay_day)),DAY(fst_pay_day))))))</f>
        <v/>
      </c>
      <c r="C543" s="46" t="str">
        <f t="shared" si="56"/>
        <v/>
      </c>
      <c r="D543" s="46" t="str">
        <f t="shared" si="57"/>
        <v/>
      </c>
      <c r="E543" s="47" t="str">
        <f t="shared" si="58"/>
        <v/>
      </c>
      <c r="F543" s="46" t="str">
        <f t="shared" si="59"/>
        <v/>
      </c>
      <c r="G543" s="46" t="str">
        <f t="shared" si="60"/>
        <v/>
      </c>
      <c r="H543" s="46" t="str">
        <f t="shared" si="61"/>
        <v/>
      </c>
    </row>
    <row r="544" spans="1:8" s="10" customFormat="1" ht="15" customHeight="1" x14ac:dyDescent="0.2">
      <c r="A544" s="10" t="str">
        <f t="shared" si="62"/>
        <v/>
      </c>
      <c r="B544" s="11" t="str">
        <f>IF(A544="","",IF(per_year=26,fst_pay_day+(pay_num-1)*per_y,IF(per_year=52,fst_pay_day+(pay_num-1)*per_y,DATE(YEAR(fst_pay_day),MONTH(fst_pay_day)+(A544-1)*IF(per_year&gt;=26,0,per_y),IF(per_year=24,IF((MOD(pay_num-1,2))=1,DAY(fst_pay_day)+14,DAY(fst_pay_day)),DAY(fst_pay_day))))))</f>
        <v/>
      </c>
      <c r="C544" s="46" t="str">
        <f t="shared" si="56"/>
        <v/>
      </c>
      <c r="D544" s="46" t="str">
        <f t="shared" si="57"/>
        <v/>
      </c>
      <c r="E544" s="47" t="str">
        <f t="shared" si="58"/>
        <v/>
      </c>
      <c r="F544" s="46" t="str">
        <f t="shared" si="59"/>
        <v/>
      </c>
      <c r="G544" s="46" t="str">
        <f t="shared" si="60"/>
        <v/>
      </c>
      <c r="H544" s="46" t="str">
        <f t="shared" si="61"/>
        <v/>
      </c>
    </row>
    <row r="545" spans="1:8" s="10" customFormat="1" ht="15" customHeight="1" x14ac:dyDescent="0.2">
      <c r="A545" s="10" t="str">
        <f t="shared" si="62"/>
        <v/>
      </c>
      <c r="B545" s="11" t="str">
        <f>IF(A545="","",IF(per_year=26,fst_pay_day+(pay_num-1)*per_y,IF(per_year=52,fst_pay_day+(pay_num-1)*per_y,DATE(YEAR(fst_pay_day),MONTH(fst_pay_day)+(A545-1)*IF(per_year&gt;=26,0,per_y),IF(per_year=24,IF((MOD(pay_num-1,2))=1,DAY(fst_pay_day)+14,DAY(fst_pay_day)),DAY(fst_pay_day))))))</f>
        <v/>
      </c>
      <c r="C545" s="46" t="str">
        <f t="shared" si="56"/>
        <v/>
      </c>
      <c r="D545" s="46" t="str">
        <f t="shared" si="57"/>
        <v/>
      </c>
      <c r="E545" s="47" t="str">
        <f t="shared" si="58"/>
        <v/>
      </c>
      <c r="F545" s="46" t="str">
        <f t="shared" si="59"/>
        <v/>
      </c>
      <c r="G545" s="46" t="str">
        <f t="shared" si="60"/>
        <v/>
      </c>
      <c r="H545" s="46" t="str">
        <f t="shared" si="61"/>
        <v/>
      </c>
    </row>
    <row r="546" spans="1:8" s="10" customFormat="1" ht="15" customHeight="1" x14ac:dyDescent="0.2">
      <c r="A546" s="10" t="str">
        <f t="shared" si="62"/>
        <v/>
      </c>
      <c r="B546" s="11" t="str">
        <f>IF(A546="","",IF(per_year=26,fst_pay_day+(pay_num-1)*per_y,IF(per_year=52,fst_pay_day+(pay_num-1)*per_y,DATE(YEAR(fst_pay_day),MONTH(fst_pay_day)+(A546-1)*IF(per_year&gt;=26,0,per_y),IF(per_year=24,IF((MOD(pay_num-1,2))=1,DAY(fst_pay_day)+14,DAY(fst_pay_day)),DAY(fst_pay_day))))))</f>
        <v/>
      </c>
      <c r="C546" s="46" t="str">
        <f t="shared" si="56"/>
        <v/>
      </c>
      <c r="D546" s="46" t="str">
        <f t="shared" si="57"/>
        <v/>
      </c>
      <c r="E546" s="47" t="str">
        <f t="shared" si="58"/>
        <v/>
      </c>
      <c r="F546" s="46" t="str">
        <f t="shared" si="59"/>
        <v/>
      </c>
      <c r="G546" s="46" t="str">
        <f t="shared" si="60"/>
        <v/>
      </c>
      <c r="H546" s="46" t="str">
        <f t="shared" si="61"/>
        <v/>
      </c>
    </row>
    <row r="547" spans="1:8" s="10" customFormat="1" ht="15" customHeight="1" x14ac:dyDescent="0.2">
      <c r="A547" s="10" t="str">
        <f t="shared" si="62"/>
        <v/>
      </c>
      <c r="B547" s="11" t="str">
        <f>IF(A547="","",IF(per_year=26,fst_pay_day+(pay_num-1)*per_y,IF(per_year=52,fst_pay_day+(pay_num-1)*per_y,DATE(YEAR(fst_pay_day),MONTH(fst_pay_day)+(A547-1)*IF(per_year&gt;=26,0,per_y),IF(per_year=24,IF((MOD(pay_num-1,2))=1,DAY(fst_pay_day)+14,DAY(fst_pay_day)),DAY(fst_pay_day))))))</f>
        <v/>
      </c>
      <c r="C547" s="46" t="str">
        <f t="shared" si="56"/>
        <v/>
      </c>
      <c r="D547" s="46" t="str">
        <f t="shared" si="57"/>
        <v/>
      </c>
      <c r="E547" s="47" t="str">
        <f t="shared" si="58"/>
        <v/>
      </c>
      <c r="F547" s="46" t="str">
        <f t="shared" si="59"/>
        <v/>
      </c>
      <c r="G547" s="46" t="str">
        <f t="shared" si="60"/>
        <v/>
      </c>
      <c r="H547" s="46" t="str">
        <f t="shared" si="61"/>
        <v/>
      </c>
    </row>
    <row r="548" spans="1:8" s="10" customFormat="1" ht="15" customHeight="1" x14ac:dyDescent="0.2">
      <c r="A548" s="10" t="str">
        <f t="shared" si="62"/>
        <v/>
      </c>
      <c r="B548" s="11" t="str">
        <f>IF(A548="","",IF(per_year=26,fst_pay_day+(pay_num-1)*per_y,IF(per_year=52,fst_pay_day+(pay_num-1)*per_y,DATE(YEAR(fst_pay_day),MONTH(fst_pay_day)+(A548-1)*IF(per_year&gt;=26,0,per_y),IF(per_year=24,IF((MOD(pay_num-1,2))=1,DAY(fst_pay_day)+14,DAY(fst_pay_day)),DAY(fst_pay_day))))))</f>
        <v/>
      </c>
      <c r="C548" s="46" t="str">
        <f t="shared" si="56"/>
        <v/>
      </c>
      <c r="D548" s="46" t="str">
        <f t="shared" si="57"/>
        <v/>
      </c>
      <c r="E548" s="47" t="str">
        <f t="shared" si="58"/>
        <v/>
      </c>
      <c r="F548" s="46" t="str">
        <f t="shared" si="59"/>
        <v/>
      </c>
      <c r="G548" s="46" t="str">
        <f t="shared" si="60"/>
        <v/>
      </c>
      <c r="H548" s="46" t="str">
        <f t="shared" si="61"/>
        <v/>
      </c>
    </row>
    <row r="549" spans="1:8" s="10" customFormat="1" ht="15" customHeight="1" x14ac:dyDescent="0.2">
      <c r="A549" s="10" t="str">
        <f t="shared" si="62"/>
        <v/>
      </c>
      <c r="B549" s="11" t="str">
        <f>IF(A549="","",IF(per_year=26,fst_pay_day+(pay_num-1)*per_y,IF(per_year=52,fst_pay_day+(pay_num-1)*per_y,DATE(YEAR(fst_pay_day),MONTH(fst_pay_day)+(A549-1)*IF(per_year&gt;=26,0,per_y),IF(per_year=24,IF((MOD(pay_num-1,2))=1,DAY(fst_pay_day)+14,DAY(fst_pay_day)),DAY(fst_pay_day))))))</f>
        <v/>
      </c>
      <c r="C549" s="46" t="str">
        <f t="shared" si="56"/>
        <v/>
      </c>
      <c r="D549" s="46" t="str">
        <f t="shared" si="57"/>
        <v/>
      </c>
      <c r="E549" s="47" t="str">
        <f t="shared" si="58"/>
        <v/>
      </c>
      <c r="F549" s="46" t="str">
        <f t="shared" si="59"/>
        <v/>
      </c>
      <c r="G549" s="46" t="str">
        <f t="shared" si="60"/>
        <v/>
      </c>
      <c r="H549" s="46" t="str">
        <f t="shared" si="61"/>
        <v/>
      </c>
    </row>
    <row r="550" spans="1:8" s="10" customFormat="1" ht="15" customHeight="1" x14ac:dyDescent="0.2">
      <c r="A550" s="10" t="str">
        <f t="shared" si="62"/>
        <v/>
      </c>
      <c r="B550" s="11" t="str">
        <f>IF(A550="","",IF(per_year=26,fst_pay_day+(pay_num-1)*per_y,IF(per_year=52,fst_pay_day+(pay_num-1)*per_y,DATE(YEAR(fst_pay_day),MONTH(fst_pay_day)+(A550-1)*IF(per_year&gt;=26,0,per_y),IF(per_year=24,IF((MOD(pay_num-1,2))=1,DAY(fst_pay_day)+14,DAY(fst_pay_day)),DAY(fst_pay_day))))))</f>
        <v/>
      </c>
      <c r="C550" s="46" t="str">
        <f t="shared" si="56"/>
        <v/>
      </c>
      <c r="D550" s="46" t="str">
        <f t="shared" si="57"/>
        <v/>
      </c>
      <c r="E550" s="47" t="str">
        <f t="shared" si="58"/>
        <v/>
      </c>
      <c r="F550" s="46" t="str">
        <f t="shared" si="59"/>
        <v/>
      </c>
      <c r="G550" s="46" t="str">
        <f t="shared" si="60"/>
        <v/>
      </c>
      <c r="H550" s="46" t="str">
        <f t="shared" si="61"/>
        <v/>
      </c>
    </row>
    <row r="551" spans="1:8" s="10" customFormat="1" ht="15" customHeight="1" x14ac:dyDescent="0.2">
      <c r="A551" s="10" t="str">
        <f t="shared" si="62"/>
        <v/>
      </c>
      <c r="B551" s="11" t="str">
        <f>IF(A551="","",IF(per_year=26,fst_pay_day+(pay_num-1)*per_y,IF(per_year=52,fst_pay_day+(pay_num-1)*per_y,DATE(YEAR(fst_pay_day),MONTH(fst_pay_day)+(A551-1)*IF(per_year&gt;=26,0,per_y),IF(per_year=24,IF((MOD(pay_num-1,2))=1,DAY(fst_pay_day)+14,DAY(fst_pay_day)),DAY(fst_pay_day))))))</f>
        <v/>
      </c>
      <c r="C551" s="46" t="str">
        <f t="shared" si="56"/>
        <v/>
      </c>
      <c r="D551" s="46" t="str">
        <f t="shared" si="57"/>
        <v/>
      </c>
      <c r="E551" s="47" t="str">
        <f t="shared" si="58"/>
        <v/>
      </c>
      <c r="F551" s="46" t="str">
        <f t="shared" si="59"/>
        <v/>
      </c>
      <c r="G551" s="46" t="str">
        <f t="shared" si="60"/>
        <v/>
      </c>
      <c r="H551" s="46" t="str">
        <f t="shared" si="61"/>
        <v/>
      </c>
    </row>
    <row r="552" spans="1:8" s="10" customFormat="1" ht="15" customHeight="1" x14ac:dyDescent="0.2">
      <c r="A552" s="10" t="str">
        <f t="shared" si="62"/>
        <v/>
      </c>
      <c r="B552" s="11" t="str">
        <f>IF(A552="","",IF(per_year=26,fst_pay_day+(pay_num-1)*per_y,IF(per_year=52,fst_pay_day+(pay_num-1)*per_y,DATE(YEAR(fst_pay_day),MONTH(fst_pay_day)+(A552-1)*IF(per_year&gt;=26,0,per_y),IF(per_year=24,IF((MOD(pay_num-1,2))=1,DAY(fst_pay_day)+14,DAY(fst_pay_day)),DAY(fst_pay_day))))))</f>
        <v/>
      </c>
      <c r="C552" s="46" t="str">
        <f t="shared" si="56"/>
        <v/>
      </c>
      <c r="D552" s="46" t="str">
        <f t="shared" si="57"/>
        <v/>
      </c>
      <c r="E552" s="47" t="str">
        <f t="shared" si="58"/>
        <v/>
      </c>
      <c r="F552" s="46" t="str">
        <f t="shared" si="59"/>
        <v/>
      </c>
      <c r="G552" s="46" t="str">
        <f t="shared" si="60"/>
        <v/>
      </c>
      <c r="H552" s="46" t="str">
        <f t="shared" si="61"/>
        <v/>
      </c>
    </row>
    <row r="553" spans="1:8" s="10" customFormat="1" ht="15" customHeight="1" x14ac:dyDescent="0.2">
      <c r="A553" s="10" t="str">
        <f t="shared" si="62"/>
        <v/>
      </c>
      <c r="B553" s="11" t="str">
        <f>IF(A553="","",IF(per_year=26,fst_pay_day+(pay_num-1)*per_y,IF(per_year=52,fst_pay_day+(pay_num-1)*per_y,DATE(YEAR(fst_pay_day),MONTH(fst_pay_day)+(A553-1)*IF(per_year&gt;=26,0,per_y),IF(per_year=24,IF((MOD(pay_num-1,2))=1,DAY(fst_pay_day)+14,DAY(fst_pay_day)),DAY(fst_pay_day))))))</f>
        <v/>
      </c>
      <c r="C553" s="46" t="str">
        <f t="shared" si="56"/>
        <v/>
      </c>
      <c r="D553" s="46" t="str">
        <f t="shared" si="57"/>
        <v/>
      </c>
      <c r="E553" s="47" t="str">
        <f t="shared" si="58"/>
        <v/>
      </c>
      <c r="F553" s="46" t="str">
        <f t="shared" si="59"/>
        <v/>
      </c>
      <c r="G553" s="46" t="str">
        <f t="shared" si="60"/>
        <v/>
      </c>
      <c r="H553" s="46" t="str">
        <f t="shared" si="61"/>
        <v/>
      </c>
    </row>
    <row r="554" spans="1:8" s="10" customFormat="1" ht="15" customHeight="1" x14ac:dyDescent="0.2">
      <c r="A554" s="10" t="str">
        <f t="shared" si="62"/>
        <v/>
      </c>
      <c r="B554" s="11" t="str">
        <f>IF(A554="","",IF(per_year=26,fst_pay_day+(pay_num-1)*per_y,IF(per_year=52,fst_pay_day+(pay_num-1)*per_y,DATE(YEAR(fst_pay_day),MONTH(fst_pay_day)+(A554-1)*IF(per_year&gt;=26,0,per_y),IF(per_year=24,IF((MOD(pay_num-1,2))=1,DAY(fst_pay_day)+14,DAY(fst_pay_day)),DAY(fst_pay_day))))))</f>
        <v/>
      </c>
      <c r="C554" s="46" t="str">
        <f t="shared" si="56"/>
        <v/>
      </c>
      <c r="D554" s="46" t="str">
        <f t="shared" si="57"/>
        <v/>
      </c>
      <c r="E554" s="47" t="str">
        <f t="shared" si="58"/>
        <v/>
      </c>
      <c r="F554" s="46" t="str">
        <f t="shared" si="59"/>
        <v/>
      </c>
      <c r="G554" s="46" t="str">
        <f t="shared" si="60"/>
        <v/>
      </c>
      <c r="H554" s="46" t="str">
        <f t="shared" si="61"/>
        <v/>
      </c>
    </row>
    <row r="555" spans="1:8" s="10" customFormat="1" ht="15" customHeight="1" x14ac:dyDescent="0.2">
      <c r="A555" s="10" t="str">
        <f t="shared" si="62"/>
        <v/>
      </c>
      <c r="B555" s="11" t="str">
        <f>IF(A555="","",IF(per_year=26,fst_pay_day+(pay_num-1)*per_y,IF(per_year=52,fst_pay_day+(pay_num-1)*per_y,DATE(YEAR(fst_pay_day),MONTH(fst_pay_day)+(A555-1)*IF(per_year&gt;=26,0,per_y),IF(per_year=24,IF((MOD(pay_num-1,2))=1,DAY(fst_pay_day)+14,DAY(fst_pay_day)),DAY(fst_pay_day))))))</f>
        <v/>
      </c>
      <c r="C555" s="46" t="str">
        <f t="shared" si="56"/>
        <v/>
      </c>
      <c r="D555" s="46" t="str">
        <f t="shared" si="57"/>
        <v/>
      </c>
      <c r="E555" s="47" t="str">
        <f t="shared" si="58"/>
        <v/>
      </c>
      <c r="F555" s="46" t="str">
        <f t="shared" si="59"/>
        <v/>
      </c>
      <c r="G555" s="46" t="str">
        <f t="shared" si="60"/>
        <v/>
      </c>
      <c r="H555" s="46" t="str">
        <f t="shared" si="61"/>
        <v/>
      </c>
    </row>
    <row r="556" spans="1:8" s="10" customFormat="1" ht="15" customHeight="1" x14ac:dyDescent="0.2">
      <c r="A556" s="10" t="str">
        <f t="shared" si="62"/>
        <v/>
      </c>
      <c r="B556" s="11" t="str">
        <f>IF(A556="","",IF(per_year=26,fst_pay_day+(pay_num-1)*per_y,IF(per_year=52,fst_pay_day+(pay_num-1)*per_y,DATE(YEAR(fst_pay_day),MONTH(fst_pay_day)+(A556-1)*IF(per_year&gt;=26,0,per_y),IF(per_year=24,IF((MOD(pay_num-1,2))=1,DAY(fst_pay_day)+14,DAY(fst_pay_day)),DAY(fst_pay_day))))))</f>
        <v/>
      </c>
      <c r="C556" s="46" t="str">
        <f t="shared" si="56"/>
        <v/>
      </c>
      <c r="D556" s="46" t="str">
        <f t="shared" si="57"/>
        <v/>
      </c>
      <c r="E556" s="47" t="str">
        <f t="shared" si="58"/>
        <v/>
      </c>
      <c r="F556" s="46" t="str">
        <f t="shared" si="59"/>
        <v/>
      </c>
      <c r="G556" s="46" t="str">
        <f t="shared" si="60"/>
        <v/>
      </c>
      <c r="H556" s="46" t="str">
        <f t="shared" si="61"/>
        <v/>
      </c>
    </row>
    <row r="557" spans="1:8" s="10" customFormat="1" ht="15" customHeight="1" x14ac:dyDescent="0.2">
      <c r="A557" s="10" t="str">
        <f t="shared" si="62"/>
        <v/>
      </c>
      <c r="B557" s="11" t="str">
        <f>IF(A557="","",IF(per_year=26,fst_pay_day+(pay_num-1)*per_y,IF(per_year=52,fst_pay_day+(pay_num-1)*per_y,DATE(YEAR(fst_pay_day),MONTH(fst_pay_day)+(A557-1)*IF(per_year&gt;=26,0,per_y),IF(per_year=24,IF((MOD(pay_num-1,2))=1,DAY(fst_pay_day)+14,DAY(fst_pay_day)),DAY(fst_pay_day))))))</f>
        <v/>
      </c>
      <c r="C557" s="46" t="str">
        <f t="shared" si="56"/>
        <v/>
      </c>
      <c r="D557" s="46" t="str">
        <f t="shared" si="57"/>
        <v/>
      </c>
      <c r="E557" s="47" t="str">
        <f t="shared" si="58"/>
        <v/>
      </c>
      <c r="F557" s="46" t="str">
        <f t="shared" si="59"/>
        <v/>
      </c>
      <c r="G557" s="46" t="str">
        <f t="shared" si="60"/>
        <v/>
      </c>
      <c r="H557" s="46" t="str">
        <f t="shared" si="61"/>
        <v/>
      </c>
    </row>
    <row r="558" spans="1:8" s="10" customFormat="1" ht="15" customHeight="1" x14ac:dyDescent="0.2">
      <c r="A558" s="10" t="str">
        <f t="shared" si="62"/>
        <v/>
      </c>
      <c r="B558" s="11" t="str">
        <f>IF(A558="","",IF(per_year=26,fst_pay_day+(pay_num-1)*per_y,IF(per_year=52,fst_pay_day+(pay_num-1)*per_y,DATE(YEAR(fst_pay_day),MONTH(fst_pay_day)+(A558-1)*IF(per_year&gt;=26,0,per_y),IF(per_year=24,IF((MOD(pay_num-1,2))=1,DAY(fst_pay_day)+14,DAY(fst_pay_day)),DAY(fst_pay_day))))))</f>
        <v/>
      </c>
      <c r="C558" s="46" t="str">
        <f t="shared" si="56"/>
        <v/>
      </c>
      <c r="D558" s="46" t="str">
        <f t="shared" si="57"/>
        <v/>
      </c>
      <c r="E558" s="47" t="str">
        <f t="shared" si="58"/>
        <v/>
      </c>
      <c r="F558" s="46" t="str">
        <f t="shared" si="59"/>
        <v/>
      </c>
      <c r="G558" s="46" t="str">
        <f t="shared" si="60"/>
        <v/>
      </c>
      <c r="H558" s="46" t="str">
        <f t="shared" si="61"/>
        <v/>
      </c>
    </row>
    <row r="559" spans="1:8" s="10" customFormat="1" ht="15" customHeight="1" x14ac:dyDescent="0.2">
      <c r="A559" s="10" t="str">
        <f t="shared" si="62"/>
        <v/>
      </c>
      <c r="B559" s="11" t="str">
        <f>IF(A559="","",IF(per_year=26,fst_pay_day+(pay_num-1)*per_y,IF(per_year=52,fst_pay_day+(pay_num-1)*per_y,DATE(YEAR(fst_pay_day),MONTH(fst_pay_day)+(A559-1)*IF(per_year&gt;=26,0,per_y),IF(per_year=24,IF((MOD(pay_num-1,2))=1,DAY(fst_pay_day)+14,DAY(fst_pay_day)),DAY(fst_pay_day))))))</f>
        <v/>
      </c>
      <c r="C559" s="46" t="str">
        <f t="shared" si="56"/>
        <v/>
      </c>
      <c r="D559" s="46" t="str">
        <f t="shared" si="57"/>
        <v/>
      </c>
      <c r="E559" s="47" t="str">
        <f t="shared" si="58"/>
        <v/>
      </c>
      <c r="F559" s="46" t="str">
        <f t="shared" si="59"/>
        <v/>
      </c>
      <c r="G559" s="46" t="str">
        <f t="shared" si="60"/>
        <v/>
      </c>
      <c r="H559" s="46" t="str">
        <f t="shared" si="61"/>
        <v/>
      </c>
    </row>
    <row r="560" spans="1:8" s="10" customFormat="1" ht="15" customHeight="1" x14ac:dyDescent="0.2">
      <c r="A560" s="10" t="str">
        <f t="shared" si="62"/>
        <v/>
      </c>
      <c r="B560" s="11" t="str">
        <f>IF(A560="","",IF(per_year=26,fst_pay_day+(pay_num-1)*per_y,IF(per_year=52,fst_pay_day+(pay_num-1)*per_y,DATE(YEAR(fst_pay_day),MONTH(fst_pay_day)+(A560-1)*IF(per_year&gt;=26,0,per_y),IF(per_year=24,IF((MOD(pay_num-1,2))=1,DAY(fst_pay_day)+14,DAY(fst_pay_day)),DAY(fst_pay_day))))))</f>
        <v/>
      </c>
      <c r="C560" s="46" t="str">
        <f t="shared" si="56"/>
        <v/>
      </c>
      <c r="D560" s="46" t="str">
        <f t="shared" si="57"/>
        <v/>
      </c>
      <c r="E560" s="47" t="str">
        <f t="shared" si="58"/>
        <v/>
      </c>
      <c r="F560" s="46" t="str">
        <f t="shared" si="59"/>
        <v/>
      </c>
      <c r="G560" s="46" t="str">
        <f t="shared" si="60"/>
        <v/>
      </c>
      <c r="H560" s="46" t="str">
        <f t="shared" si="61"/>
        <v/>
      </c>
    </row>
    <row r="561" spans="1:8" s="10" customFormat="1" ht="15" customHeight="1" x14ac:dyDescent="0.2">
      <c r="A561" s="10" t="str">
        <f t="shared" si="62"/>
        <v/>
      </c>
      <c r="B561" s="11" t="str">
        <f>IF(A561="","",IF(per_year=26,fst_pay_day+(pay_num-1)*per_y,IF(per_year=52,fst_pay_day+(pay_num-1)*per_y,DATE(YEAR(fst_pay_day),MONTH(fst_pay_day)+(A561-1)*IF(per_year&gt;=26,0,per_y),IF(per_year=24,IF((MOD(pay_num-1,2))=1,DAY(fst_pay_day)+14,DAY(fst_pay_day)),DAY(fst_pay_day))))))</f>
        <v/>
      </c>
      <c r="C561" s="46" t="str">
        <f t="shared" si="56"/>
        <v/>
      </c>
      <c r="D561" s="46" t="str">
        <f t="shared" si="57"/>
        <v/>
      </c>
      <c r="E561" s="47" t="str">
        <f t="shared" si="58"/>
        <v/>
      </c>
      <c r="F561" s="46" t="str">
        <f t="shared" si="59"/>
        <v/>
      </c>
      <c r="G561" s="46" t="str">
        <f t="shared" si="60"/>
        <v/>
      </c>
      <c r="H561" s="46" t="str">
        <f t="shared" si="61"/>
        <v/>
      </c>
    </row>
    <row r="562" spans="1:8" s="10" customFormat="1" ht="15" customHeight="1" x14ac:dyDescent="0.2">
      <c r="A562" s="10" t="str">
        <f t="shared" si="62"/>
        <v/>
      </c>
      <c r="B562" s="11" t="str">
        <f>IF(A562="","",IF(per_year=26,fst_pay_day+(pay_num-1)*per_y,IF(per_year=52,fst_pay_day+(pay_num-1)*per_y,DATE(YEAR(fst_pay_day),MONTH(fst_pay_day)+(A562-1)*IF(per_year&gt;=26,0,per_y),IF(per_year=24,IF((MOD(pay_num-1,2))=1,DAY(fst_pay_day)+14,DAY(fst_pay_day)),DAY(fst_pay_day))))))</f>
        <v/>
      </c>
      <c r="C562" s="46" t="str">
        <f t="shared" si="56"/>
        <v/>
      </c>
      <c r="D562" s="46" t="str">
        <f t="shared" si="57"/>
        <v/>
      </c>
      <c r="E562" s="47" t="str">
        <f t="shared" si="58"/>
        <v/>
      </c>
      <c r="F562" s="46" t="str">
        <f t="shared" si="59"/>
        <v/>
      </c>
      <c r="G562" s="46" t="str">
        <f t="shared" si="60"/>
        <v/>
      </c>
      <c r="H562" s="46" t="str">
        <f t="shared" si="61"/>
        <v/>
      </c>
    </row>
    <row r="563" spans="1:8" s="10" customFormat="1" ht="15" customHeight="1" x14ac:dyDescent="0.2">
      <c r="A563" s="10" t="str">
        <f t="shared" si="62"/>
        <v/>
      </c>
      <c r="B563" s="11" t="str">
        <f>IF(A563="","",IF(per_year=26,fst_pay_day+(pay_num-1)*per_y,IF(per_year=52,fst_pay_day+(pay_num-1)*per_y,DATE(YEAR(fst_pay_day),MONTH(fst_pay_day)+(A563-1)*IF(per_year&gt;=26,0,per_y),IF(per_year=24,IF((MOD(pay_num-1,2))=1,DAY(fst_pay_day)+14,DAY(fst_pay_day)),DAY(fst_pay_day))))))</f>
        <v/>
      </c>
      <c r="C563" s="46" t="str">
        <f t="shared" si="56"/>
        <v/>
      </c>
      <c r="D563" s="46" t="str">
        <f t="shared" si="57"/>
        <v/>
      </c>
      <c r="E563" s="47" t="str">
        <f t="shared" si="58"/>
        <v/>
      </c>
      <c r="F563" s="46" t="str">
        <f t="shared" si="59"/>
        <v/>
      </c>
      <c r="G563" s="46" t="str">
        <f t="shared" si="60"/>
        <v/>
      </c>
      <c r="H563" s="46" t="str">
        <f t="shared" si="61"/>
        <v/>
      </c>
    </row>
    <row r="564" spans="1:8" s="10" customFormat="1" ht="15" customHeight="1" x14ac:dyDescent="0.2">
      <c r="A564" s="10" t="str">
        <f t="shared" si="62"/>
        <v/>
      </c>
      <c r="B564" s="11" t="str">
        <f>IF(A564="","",IF(per_year=26,fst_pay_day+(pay_num-1)*per_y,IF(per_year=52,fst_pay_day+(pay_num-1)*per_y,DATE(YEAR(fst_pay_day),MONTH(fst_pay_day)+(A564-1)*IF(per_year&gt;=26,0,per_y),IF(per_year=24,IF((MOD(pay_num-1,2))=1,DAY(fst_pay_day)+14,DAY(fst_pay_day)),DAY(fst_pay_day))))))</f>
        <v/>
      </c>
      <c r="C564" s="46" t="str">
        <f t="shared" si="56"/>
        <v/>
      </c>
      <c r="D564" s="46" t="str">
        <f t="shared" si="57"/>
        <v/>
      </c>
      <c r="E564" s="47" t="str">
        <f t="shared" si="58"/>
        <v/>
      </c>
      <c r="F564" s="46" t="str">
        <f t="shared" si="59"/>
        <v/>
      </c>
      <c r="G564" s="46" t="str">
        <f t="shared" si="60"/>
        <v/>
      </c>
      <c r="H564" s="46" t="str">
        <f t="shared" si="61"/>
        <v/>
      </c>
    </row>
    <row r="565" spans="1:8" s="10" customFormat="1" ht="15" customHeight="1" x14ac:dyDescent="0.2">
      <c r="A565" s="10" t="str">
        <f t="shared" si="62"/>
        <v/>
      </c>
      <c r="B565" s="11" t="str">
        <f>IF(A565="","",IF(per_year=26,fst_pay_day+(pay_num-1)*per_y,IF(per_year=52,fst_pay_day+(pay_num-1)*per_y,DATE(YEAR(fst_pay_day),MONTH(fst_pay_day)+(A565-1)*IF(per_year&gt;=26,0,per_y),IF(per_year=24,IF((MOD(pay_num-1,2))=1,DAY(fst_pay_day)+14,DAY(fst_pay_day)),DAY(fst_pay_day))))))</f>
        <v/>
      </c>
      <c r="C565" s="46" t="str">
        <f t="shared" si="56"/>
        <v/>
      </c>
      <c r="D565" s="46" t="str">
        <f t="shared" si="57"/>
        <v/>
      </c>
      <c r="E565" s="47" t="str">
        <f t="shared" si="58"/>
        <v/>
      </c>
      <c r="F565" s="46" t="str">
        <f t="shared" si="59"/>
        <v/>
      </c>
      <c r="G565" s="46" t="str">
        <f t="shared" si="60"/>
        <v/>
      </c>
      <c r="H565" s="46" t="str">
        <f t="shared" si="61"/>
        <v/>
      </c>
    </row>
    <row r="566" spans="1:8" s="10" customFormat="1" ht="15" customHeight="1" x14ac:dyDescent="0.2">
      <c r="A566" s="10" t="str">
        <f t="shared" si="62"/>
        <v/>
      </c>
      <c r="B566" s="11" t="str">
        <f>IF(A566="","",IF(per_year=26,fst_pay_day+(pay_num-1)*per_y,IF(per_year=52,fst_pay_day+(pay_num-1)*per_y,DATE(YEAR(fst_pay_day),MONTH(fst_pay_day)+(A566-1)*IF(per_year&gt;=26,0,per_y),IF(per_year=24,IF((MOD(pay_num-1,2))=1,DAY(fst_pay_day)+14,DAY(fst_pay_day)),DAY(fst_pay_day))))))</f>
        <v/>
      </c>
      <c r="C566" s="46" t="str">
        <f t="shared" si="56"/>
        <v/>
      </c>
      <c r="D566" s="46" t="str">
        <f t="shared" si="57"/>
        <v/>
      </c>
      <c r="E566" s="47" t="str">
        <f t="shared" si="58"/>
        <v/>
      </c>
      <c r="F566" s="46" t="str">
        <f t="shared" si="59"/>
        <v/>
      </c>
      <c r="G566" s="46" t="str">
        <f t="shared" si="60"/>
        <v/>
      </c>
      <c r="H566" s="46" t="str">
        <f t="shared" si="61"/>
        <v/>
      </c>
    </row>
    <row r="567" spans="1:8" s="10" customFormat="1" ht="15" customHeight="1" x14ac:dyDescent="0.2">
      <c r="A567" s="10" t="str">
        <f t="shared" si="62"/>
        <v/>
      </c>
      <c r="B567" s="11" t="str">
        <f>IF(A567="","",IF(per_year=26,fst_pay_day+(pay_num-1)*per_y,IF(per_year=52,fst_pay_day+(pay_num-1)*per_y,DATE(YEAR(fst_pay_day),MONTH(fst_pay_day)+(A567-1)*IF(per_year&gt;=26,0,per_y),IF(per_year=24,IF((MOD(pay_num-1,2))=1,DAY(fst_pay_day)+14,DAY(fst_pay_day)),DAY(fst_pay_day))))))</f>
        <v/>
      </c>
      <c r="C567" s="46" t="str">
        <f t="shared" si="56"/>
        <v/>
      </c>
      <c r="D567" s="46" t="str">
        <f t="shared" si="57"/>
        <v/>
      </c>
      <c r="E567" s="47" t="str">
        <f t="shared" si="58"/>
        <v/>
      </c>
      <c r="F567" s="46" t="str">
        <f t="shared" si="59"/>
        <v/>
      </c>
      <c r="G567" s="46" t="str">
        <f t="shared" si="60"/>
        <v/>
      </c>
      <c r="H567" s="46" t="str">
        <f t="shared" si="61"/>
        <v/>
      </c>
    </row>
    <row r="568" spans="1:8" s="10" customFormat="1" ht="15" customHeight="1" x14ac:dyDescent="0.2">
      <c r="A568" s="10" t="str">
        <f t="shared" si="62"/>
        <v/>
      </c>
      <c r="B568" s="11" t="str">
        <f>IF(A568="","",IF(per_year=26,fst_pay_day+(pay_num-1)*per_y,IF(per_year=52,fst_pay_day+(pay_num-1)*per_y,DATE(YEAR(fst_pay_day),MONTH(fst_pay_day)+(A568-1)*IF(per_year&gt;=26,0,per_y),IF(per_year=24,IF((MOD(pay_num-1,2))=1,DAY(fst_pay_day)+14,DAY(fst_pay_day)),DAY(fst_pay_day))))))</f>
        <v/>
      </c>
      <c r="C568" s="46" t="str">
        <f t="shared" si="56"/>
        <v/>
      </c>
      <c r="D568" s="46" t="str">
        <f t="shared" si="57"/>
        <v/>
      </c>
      <c r="E568" s="47" t="str">
        <f t="shared" si="58"/>
        <v/>
      </c>
      <c r="F568" s="46" t="str">
        <f t="shared" si="59"/>
        <v/>
      </c>
      <c r="G568" s="46" t="str">
        <f t="shared" si="60"/>
        <v/>
      </c>
      <c r="H568" s="46" t="str">
        <f t="shared" si="61"/>
        <v/>
      </c>
    </row>
    <row r="569" spans="1:8" s="10" customFormat="1" ht="15" customHeight="1" x14ac:dyDescent="0.2">
      <c r="A569" s="10" t="str">
        <f t="shared" si="62"/>
        <v/>
      </c>
      <c r="B569" s="11" t="str">
        <f>IF(A569="","",IF(per_year=26,fst_pay_day+(pay_num-1)*per_y,IF(per_year=52,fst_pay_day+(pay_num-1)*per_y,DATE(YEAR(fst_pay_day),MONTH(fst_pay_day)+(A569-1)*IF(per_year&gt;=26,0,per_y),IF(per_year=24,IF((MOD(pay_num-1,2))=1,DAY(fst_pay_day)+14,DAY(fst_pay_day)),DAY(fst_pay_day))))))</f>
        <v/>
      </c>
      <c r="C569" s="46" t="str">
        <f t="shared" si="56"/>
        <v/>
      </c>
      <c r="D569" s="46" t="str">
        <f t="shared" si="57"/>
        <v/>
      </c>
      <c r="E569" s="47" t="str">
        <f t="shared" si="58"/>
        <v/>
      </c>
      <c r="F569" s="46" t="str">
        <f t="shared" si="59"/>
        <v/>
      </c>
      <c r="G569" s="46" t="str">
        <f t="shared" si="60"/>
        <v/>
      </c>
      <c r="H569" s="46" t="str">
        <f t="shared" si="61"/>
        <v/>
      </c>
    </row>
    <row r="570" spans="1:8" s="10" customFormat="1" ht="15" customHeight="1" x14ac:dyDescent="0.2">
      <c r="A570" s="10" t="str">
        <f t="shared" si="62"/>
        <v/>
      </c>
      <c r="B570" s="11" t="str">
        <f>IF(A570="","",IF(per_year=26,fst_pay_day+(pay_num-1)*per_y,IF(per_year=52,fst_pay_day+(pay_num-1)*per_y,DATE(YEAR(fst_pay_day),MONTH(fst_pay_day)+(A570-1)*IF(per_year&gt;=26,0,per_y),IF(per_year=24,IF((MOD(pay_num-1,2))=1,DAY(fst_pay_day)+14,DAY(fst_pay_day)),DAY(fst_pay_day))))))</f>
        <v/>
      </c>
      <c r="C570" s="46" t="str">
        <f t="shared" si="56"/>
        <v/>
      </c>
      <c r="D570" s="46" t="str">
        <f t="shared" si="57"/>
        <v/>
      </c>
      <c r="E570" s="47" t="str">
        <f t="shared" si="58"/>
        <v/>
      </c>
      <c r="F570" s="46" t="str">
        <f t="shared" si="59"/>
        <v/>
      </c>
      <c r="G570" s="46" t="str">
        <f t="shared" si="60"/>
        <v/>
      </c>
      <c r="H570" s="46" t="str">
        <f t="shared" si="61"/>
        <v/>
      </c>
    </row>
    <row r="571" spans="1:8" s="10" customFormat="1" ht="15" customHeight="1" x14ac:dyDescent="0.2">
      <c r="A571" s="10" t="str">
        <f t="shared" si="62"/>
        <v/>
      </c>
      <c r="B571" s="11" t="str">
        <f>IF(A571="","",IF(per_year=26,fst_pay_day+(pay_num-1)*per_y,IF(per_year=52,fst_pay_day+(pay_num-1)*per_y,DATE(YEAR(fst_pay_day),MONTH(fst_pay_day)+(A571-1)*IF(per_year&gt;=26,0,per_y),IF(per_year=24,IF((MOD(pay_num-1,2))=1,DAY(fst_pay_day)+14,DAY(fst_pay_day)),DAY(fst_pay_day))))))</f>
        <v/>
      </c>
      <c r="C571" s="46" t="str">
        <f t="shared" si="56"/>
        <v/>
      </c>
      <c r="D571" s="46" t="str">
        <f t="shared" si="57"/>
        <v/>
      </c>
      <c r="E571" s="47" t="str">
        <f t="shared" si="58"/>
        <v/>
      </c>
      <c r="F571" s="46" t="str">
        <f t="shared" si="59"/>
        <v/>
      </c>
      <c r="G571" s="46" t="str">
        <f t="shared" si="60"/>
        <v/>
      </c>
      <c r="H571" s="46" t="str">
        <f t="shared" si="61"/>
        <v/>
      </c>
    </row>
    <row r="572" spans="1:8" s="10" customFormat="1" ht="15" customHeight="1" x14ac:dyDescent="0.2">
      <c r="A572" s="10" t="str">
        <f t="shared" si="62"/>
        <v/>
      </c>
      <c r="B572" s="11" t="str">
        <f>IF(A572="","",IF(per_year=26,fst_pay_day+(pay_num-1)*per_y,IF(per_year=52,fst_pay_day+(pay_num-1)*per_y,DATE(YEAR(fst_pay_day),MONTH(fst_pay_day)+(A572-1)*IF(per_year&gt;=26,0,per_y),IF(per_year=24,IF((MOD(pay_num-1,2))=1,DAY(fst_pay_day)+14,DAY(fst_pay_day)),DAY(fst_pay_day))))))</f>
        <v/>
      </c>
      <c r="C572" s="46" t="str">
        <f t="shared" si="56"/>
        <v/>
      </c>
      <c r="D572" s="46" t="str">
        <f t="shared" si="57"/>
        <v/>
      </c>
      <c r="E572" s="47" t="str">
        <f t="shared" si="58"/>
        <v/>
      </c>
      <c r="F572" s="46" t="str">
        <f t="shared" si="59"/>
        <v/>
      </c>
      <c r="G572" s="46" t="str">
        <f t="shared" si="60"/>
        <v/>
      </c>
      <c r="H572" s="46" t="str">
        <f t="shared" si="61"/>
        <v/>
      </c>
    </row>
    <row r="573" spans="1:8" s="10" customFormat="1" ht="15" customHeight="1" x14ac:dyDescent="0.2">
      <c r="A573" s="10" t="str">
        <f t="shared" si="62"/>
        <v/>
      </c>
      <c r="B573" s="11" t="str">
        <f>IF(A573="","",IF(per_year=26,fst_pay_day+(pay_num-1)*per_y,IF(per_year=52,fst_pay_day+(pay_num-1)*per_y,DATE(YEAR(fst_pay_day),MONTH(fst_pay_day)+(A573-1)*IF(per_year&gt;=26,0,per_y),IF(per_year=24,IF((MOD(pay_num-1,2))=1,DAY(fst_pay_day)+14,DAY(fst_pay_day)),DAY(fst_pay_day))))))</f>
        <v/>
      </c>
      <c r="C573" s="46" t="str">
        <f t="shared" si="56"/>
        <v/>
      </c>
      <c r="D573" s="46" t="str">
        <f t="shared" si="57"/>
        <v/>
      </c>
      <c r="E573" s="47" t="str">
        <f t="shared" si="58"/>
        <v/>
      </c>
      <c r="F573" s="46" t="str">
        <f t="shared" si="59"/>
        <v/>
      </c>
      <c r="G573" s="46" t="str">
        <f t="shared" si="60"/>
        <v/>
      </c>
      <c r="H573" s="46" t="str">
        <f t="shared" si="61"/>
        <v/>
      </c>
    </row>
    <row r="574" spans="1:8" s="10" customFormat="1" ht="15" customHeight="1" x14ac:dyDescent="0.2">
      <c r="A574" s="10" t="str">
        <f t="shared" si="62"/>
        <v/>
      </c>
      <c r="B574" s="11" t="str">
        <f>IF(A574="","",IF(per_year=26,fst_pay_day+(pay_num-1)*per_y,IF(per_year=52,fst_pay_day+(pay_num-1)*per_y,DATE(YEAR(fst_pay_day),MONTH(fst_pay_day)+(A574-1)*IF(per_year&gt;=26,0,per_y),IF(per_year=24,IF((MOD(pay_num-1,2))=1,DAY(fst_pay_day)+14,DAY(fst_pay_day)),DAY(fst_pay_day))))))</f>
        <v/>
      </c>
      <c r="C574" s="46" t="str">
        <f t="shared" si="56"/>
        <v/>
      </c>
      <c r="D574" s="46" t="str">
        <f t="shared" si="57"/>
        <v/>
      </c>
      <c r="E574" s="47" t="str">
        <f t="shared" si="58"/>
        <v/>
      </c>
      <c r="F574" s="46" t="str">
        <f t="shared" si="59"/>
        <v/>
      </c>
      <c r="G574" s="46" t="str">
        <f t="shared" si="60"/>
        <v/>
      </c>
      <c r="H574" s="46" t="str">
        <f t="shared" si="61"/>
        <v/>
      </c>
    </row>
    <row r="575" spans="1:8" s="10" customFormat="1" ht="15" customHeight="1" x14ac:dyDescent="0.2">
      <c r="A575" s="10" t="str">
        <f t="shared" si="62"/>
        <v/>
      </c>
      <c r="B575" s="11" t="str">
        <f>IF(A575="","",IF(per_year=26,fst_pay_day+(pay_num-1)*per_y,IF(per_year=52,fst_pay_day+(pay_num-1)*per_y,DATE(YEAR(fst_pay_day),MONTH(fst_pay_day)+(A575-1)*IF(per_year&gt;=26,0,per_y),IF(per_year=24,IF((MOD(pay_num-1,2))=1,DAY(fst_pay_day)+14,DAY(fst_pay_day)),DAY(fst_pay_day))))))</f>
        <v/>
      </c>
      <c r="C575" s="46" t="str">
        <f t="shared" si="56"/>
        <v/>
      </c>
      <c r="D575" s="46" t="str">
        <f t="shared" si="57"/>
        <v/>
      </c>
      <c r="E575" s="47" t="str">
        <f t="shared" si="58"/>
        <v/>
      </c>
      <c r="F575" s="46" t="str">
        <f t="shared" si="59"/>
        <v/>
      </c>
      <c r="G575" s="46" t="str">
        <f t="shared" si="60"/>
        <v/>
      </c>
      <c r="H575" s="46" t="str">
        <f t="shared" si="61"/>
        <v/>
      </c>
    </row>
    <row r="576" spans="1:8" s="10" customFormat="1" ht="15" customHeight="1" x14ac:dyDescent="0.2">
      <c r="A576" s="10" t="str">
        <f t="shared" si="62"/>
        <v/>
      </c>
      <c r="B576" s="11" t="str">
        <f>IF(A576="","",IF(per_year=26,fst_pay_day+(pay_num-1)*per_y,IF(per_year=52,fst_pay_day+(pay_num-1)*per_y,DATE(YEAR(fst_pay_day),MONTH(fst_pay_day)+(A576-1)*IF(per_year&gt;=26,0,per_y),IF(per_year=24,IF((MOD(pay_num-1,2))=1,DAY(fst_pay_day)+14,DAY(fst_pay_day)),DAY(fst_pay_day))))))</f>
        <v/>
      </c>
      <c r="C576" s="46" t="str">
        <f t="shared" si="56"/>
        <v/>
      </c>
      <c r="D576" s="46" t="str">
        <f t="shared" si="57"/>
        <v/>
      </c>
      <c r="E576" s="47" t="str">
        <f t="shared" si="58"/>
        <v/>
      </c>
      <c r="F576" s="46" t="str">
        <f t="shared" si="59"/>
        <v/>
      </c>
      <c r="G576" s="46" t="str">
        <f t="shared" si="60"/>
        <v/>
      </c>
      <c r="H576" s="46" t="str">
        <f t="shared" si="61"/>
        <v/>
      </c>
    </row>
    <row r="577" spans="1:8" s="10" customFormat="1" ht="15" customHeight="1" x14ac:dyDescent="0.2">
      <c r="A577" s="10" t="str">
        <f t="shared" si="62"/>
        <v/>
      </c>
      <c r="B577" s="11" t="str">
        <f>IF(A577="","",IF(per_year=26,fst_pay_day+(pay_num-1)*per_y,IF(per_year=52,fst_pay_day+(pay_num-1)*per_y,DATE(YEAR(fst_pay_day),MONTH(fst_pay_day)+(A577-1)*IF(per_year&gt;=26,0,per_y),IF(per_year=24,IF((MOD(pay_num-1,2))=1,DAY(fst_pay_day)+14,DAY(fst_pay_day)),DAY(fst_pay_day))))))</f>
        <v/>
      </c>
      <c r="C577" s="46" t="str">
        <f t="shared" si="56"/>
        <v/>
      </c>
      <c r="D577" s="46" t="str">
        <f t="shared" si="57"/>
        <v/>
      </c>
      <c r="E577" s="47" t="str">
        <f t="shared" si="58"/>
        <v/>
      </c>
      <c r="F577" s="46" t="str">
        <f t="shared" si="59"/>
        <v/>
      </c>
      <c r="G577" s="46" t="str">
        <f t="shared" si="60"/>
        <v/>
      </c>
      <c r="H577" s="46" t="str">
        <f t="shared" si="61"/>
        <v/>
      </c>
    </row>
    <row r="578" spans="1:8" s="10" customFormat="1" ht="15" customHeight="1" x14ac:dyDescent="0.2">
      <c r="A578" s="10" t="str">
        <f t="shared" si="62"/>
        <v/>
      </c>
      <c r="B578" s="11" t="str">
        <f>IF(A578="","",IF(per_year=26,fst_pay_day+(pay_num-1)*per_y,IF(per_year=52,fst_pay_day+(pay_num-1)*per_y,DATE(YEAR(fst_pay_day),MONTH(fst_pay_day)+(A578-1)*IF(per_year&gt;=26,0,per_y),IF(per_year=24,IF((MOD(pay_num-1,2))=1,DAY(fst_pay_day)+14,DAY(fst_pay_day)),DAY(fst_pay_day))))))</f>
        <v/>
      </c>
      <c r="C578" s="46" t="str">
        <f t="shared" si="56"/>
        <v/>
      </c>
      <c r="D578" s="46" t="str">
        <f t="shared" si="57"/>
        <v/>
      </c>
      <c r="E578" s="47" t="str">
        <f t="shared" si="58"/>
        <v/>
      </c>
      <c r="F578" s="46" t="str">
        <f t="shared" si="59"/>
        <v/>
      </c>
      <c r="G578" s="46" t="str">
        <f t="shared" si="60"/>
        <v/>
      </c>
      <c r="H578" s="46" t="str">
        <f t="shared" si="61"/>
        <v/>
      </c>
    </row>
    <row r="579" spans="1:8" s="10" customFormat="1" ht="15" customHeight="1" x14ac:dyDescent="0.2">
      <c r="A579" s="10" t="str">
        <f t="shared" si="62"/>
        <v/>
      </c>
      <c r="B579" s="11" t="str">
        <f>IF(A579="","",IF(per_year=26,fst_pay_day+(pay_num-1)*per_y,IF(per_year=52,fst_pay_day+(pay_num-1)*per_y,DATE(YEAR(fst_pay_day),MONTH(fst_pay_day)+(A579-1)*IF(per_year&gt;=26,0,per_y),IF(per_year=24,IF((MOD(pay_num-1,2))=1,DAY(fst_pay_day)+14,DAY(fst_pay_day)),DAY(fst_pay_day))))))</f>
        <v/>
      </c>
      <c r="C579" s="46" t="str">
        <f t="shared" si="56"/>
        <v/>
      </c>
      <c r="D579" s="46" t="str">
        <f t="shared" si="57"/>
        <v/>
      </c>
      <c r="E579" s="47" t="str">
        <f t="shared" si="58"/>
        <v/>
      </c>
      <c r="F579" s="46" t="str">
        <f t="shared" si="59"/>
        <v/>
      </c>
      <c r="G579" s="46" t="str">
        <f t="shared" si="60"/>
        <v/>
      </c>
      <c r="H579" s="46" t="str">
        <f t="shared" si="61"/>
        <v/>
      </c>
    </row>
    <row r="580" spans="1:8" s="10" customFormat="1" ht="15" customHeight="1" x14ac:dyDescent="0.2">
      <c r="A580" s="10" t="str">
        <f t="shared" si="62"/>
        <v/>
      </c>
      <c r="B580" s="11" t="str">
        <f>IF(A580="","",IF(per_year=26,fst_pay_day+(pay_num-1)*per_y,IF(per_year=52,fst_pay_day+(pay_num-1)*per_y,DATE(YEAR(fst_pay_day),MONTH(fst_pay_day)+(A580-1)*IF(per_year&gt;=26,0,per_y),IF(per_year=24,IF((MOD(pay_num-1,2))=1,DAY(fst_pay_day)+14,DAY(fst_pay_day)),DAY(fst_pay_day))))))</f>
        <v/>
      </c>
      <c r="C580" s="46" t="str">
        <f t="shared" si="56"/>
        <v/>
      </c>
      <c r="D580" s="46" t="str">
        <f t="shared" si="57"/>
        <v/>
      </c>
      <c r="E580" s="47" t="str">
        <f t="shared" si="58"/>
        <v/>
      </c>
      <c r="F580" s="46" t="str">
        <f t="shared" si="59"/>
        <v/>
      </c>
      <c r="G580" s="46" t="str">
        <f t="shared" si="60"/>
        <v/>
      </c>
      <c r="H580" s="46" t="str">
        <f t="shared" si="61"/>
        <v/>
      </c>
    </row>
    <row r="581" spans="1:8" s="10" customFormat="1" ht="15" customHeight="1" x14ac:dyDescent="0.2">
      <c r="A581" s="10" t="str">
        <f t="shared" si="62"/>
        <v/>
      </c>
      <c r="B581" s="11" t="str">
        <f>IF(A581="","",IF(per_year=26,fst_pay_day+(pay_num-1)*per_y,IF(per_year=52,fst_pay_day+(pay_num-1)*per_y,DATE(YEAR(fst_pay_day),MONTH(fst_pay_day)+(A581-1)*IF(per_year&gt;=26,0,per_y),IF(per_year=24,IF((MOD(pay_num-1,2))=1,DAY(fst_pay_day)+14,DAY(fst_pay_day)),DAY(fst_pay_day))))))</f>
        <v/>
      </c>
      <c r="C581" s="46" t="str">
        <f t="shared" si="56"/>
        <v/>
      </c>
      <c r="D581" s="46" t="str">
        <f t="shared" si="57"/>
        <v/>
      </c>
      <c r="E581" s="47" t="str">
        <f t="shared" si="58"/>
        <v/>
      </c>
      <c r="F581" s="46" t="str">
        <f t="shared" si="59"/>
        <v/>
      </c>
      <c r="G581" s="46" t="str">
        <f t="shared" si="60"/>
        <v/>
      </c>
      <c r="H581" s="46" t="str">
        <f t="shared" si="61"/>
        <v/>
      </c>
    </row>
    <row r="582" spans="1:8" s="10" customFormat="1" ht="15" customHeight="1" x14ac:dyDescent="0.2">
      <c r="A582" s="10" t="str">
        <f t="shared" si="62"/>
        <v/>
      </c>
      <c r="B582" s="11" t="str">
        <f>IF(A582="","",IF(per_year=26,fst_pay_day+(pay_num-1)*per_y,IF(per_year=52,fst_pay_day+(pay_num-1)*per_y,DATE(YEAR(fst_pay_day),MONTH(fst_pay_day)+(A582-1)*IF(per_year&gt;=26,0,per_y),IF(per_year=24,IF((MOD(pay_num-1,2))=1,DAY(fst_pay_day)+14,DAY(fst_pay_day)),DAY(fst_pay_day))))))</f>
        <v/>
      </c>
      <c r="C582" s="46" t="str">
        <f t="shared" si="56"/>
        <v/>
      </c>
      <c r="D582" s="46" t="str">
        <f t="shared" si="57"/>
        <v/>
      </c>
      <c r="E582" s="47" t="str">
        <f t="shared" si="58"/>
        <v/>
      </c>
      <c r="F582" s="46" t="str">
        <f t="shared" si="59"/>
        <v/>
      </c>
      <c r="G582" s="46" t="str">
        <f t="shared" si="60"/>
        <v/>
      </c>
      <c r="H582" s="46" t="str">
        <f t="shared" si="61"/>
        <v/>
      </c>
    </row>
    <row r="583" spans="1:8" s="10" customFormat="1" ht="15" customHeight="1" x14ac:dyDescent="0.2">
      <c r="A583" s="10" t="str">
        <f t="shared" si="62"/>
        <v/>
      </c>
      <c r="B583" s="11" t="str">
        <f>IF(A583="","",IF(per_year=26,fst_pay_day+(pay_num-1)*per_y,IF(per_year=52,fst_pay_day+(pay_num-1)*per_y,DATE(YEAR(fst_pay_day),MONTH(fst_pay_day)+(A583-1)*IF(per_year&gt;=26,0,per_y),IF(per_year=24,IF((MOD(pay_num-1,2))=1,DAY(fst_pay_day)+14,DAY(fst_pay_day)),DAY(fst_pay_day))))))</f>
        <v/>
      </c>
      <c r="C583" s="46" t="str">
        <f t="shared" ref="C583:C646" si="63">IF(A583="","",IF(A583=baloon,H582+D583,IF(IF(dif_payment&gt;0,dif_payment,IF(OR(add_pay=FALSE,add_pay_freq="",add_pay_freq=0),emp,IF(MOD(A583,add_pay_freq)=0,emp+add_pay_am,emp)))&gt;H582+D583,H582+D583,IF(dif_payment&gt;0,dif_payment,IF(OR(add_pay=FALSE,add_pay_freq="",add_pay_freq=0),emp,IF(MOD(A583,add_pay_freq)=0,emp+add_pay_am,emp))))))</f>
        <v/>
      </c>
      <c r="D583" s="46" t="str">
        <f t="shared" ref="D583:D646" si="64">IF(A583="","",IF(rounding,ROUND((B583-B582)*(G582*rate),2),(B583-B582)*(G582*rate)))</f>
        <v/>
      </c>
      <c r="E583" s="47" t="str">
        <f t="shared" ref="E583:E646" si="65">IF(A583="","",IF((payment-interest)&lt;0,0,payment-interest))</f>
        <v/>
      </c>
      <c r="F583" s="46" t="str">
        <f t="shared" ref="F583:F646" si="66">IF(A583="","",IF(payment&gt;interest_balance,0,interest_balance-payment))</f>
        <v/>
      </c>
      <c r="G583" s="46" t="str">
        <f t="shared" ref="G583:G646" si="67">IF(A583="","",IF(payment&gt;interest_balance,G582+interest_balance-payment,G582))</f>
        <v/>
      </c>
      <c r="H583" s="46" t="str">
        <f t="shared" ref="H583:H646" si="68">IF(A583="","",G583+F583)</f>
        <v/>
      </c>
    </row>
    <row r="584" spans="1:8" s="10" customFormat="1" ht="15" customHeight="1" x14ac:dyDescent="0.2">
      <c r="A584" s="10" t="str">
        <f t="shared" ref="A584:A647" si="69">IF(OR(H583&lt;=0.004,H583=""),"",A583+1)</f>
        <v/>
      </c>
      <c r="B584" s="11" t="str">
        <f>IF(A584="","",IF(per_year=26,fst_pay_day+(pay_num-1)*per_y,IF(per_year=52,fst_pay_day+(pay_num-1)*per_y,DATE(YEAR(fst_pay_day),MONTH(fst_pay_day)+(A584-1)*IF(per_year&gt;=26,0,per_y),IF(per_year=24,IF((MOD(pay_num-1,2))=1,DAY(fst_pay_day)+14,DAY(fst_pay_day)),DAY(fst_pay_day))))))</f>
        <v/>
      </c>
      <c r="C584" s="46" t="str">
        <f t="shared" si="63"/>
        <v/>
      </c>
      <c r="D584" s="46" t="str">
        <f t="shared" si="64"/>
        <v/>
      </c>
      <c r="E584" s="47" t="str">
        <f t="shared" si="65"/>
        <v/>
      </c>
      <c r="F584" s="46" t="str">
        <f t="shared" si="66"/>
        <v/>
      </c>
      <c r="G584" s="46" t="str">
        <f t="shared" si="67"/>
        <v/>
      </c>
      <c r="H584" s="46" t="str">
        <f t="shared" si="68"/>
        <v/>
      </c>
    </row>
    <row r="585" spans="1:8" s="10" customFormat="1" ht="15" customHeight="1" x14ac:dyDescent="0.2">
      <c r="A585" s="10" t="str">
        <f t="shared" si="69"/>
        <v/>
      </c>
      <c r="B585" s="11" t="str">
        <f>IF(A585="","",IF(per_year=26,fst_pay_day+(pay_num-1)*per_y,IF(per_year=52,fst_pay_day+(pay_num-1)*per_y,DATE(YEAR(fst_pay_day),MONTH(fst_pay_day)+(A585-1)*IF(per_year&gt;=26,0,per_y),IF(per_year=24,IF((MOD(pay_num-1,2))=1,DAY(fst_pay_day)+14,DAY(fst_pay_day)),DAY(fst_pay_day))))))</f>
        <v/>
      </c>
      <c r="C585" s="46" t="str">
        <f t="shared" si="63"/>
        <v/>
      </c>
      <c r="D585" s="46" t="str">
        <f t="shared" si="64"/>
        <v/>
      </c>
      <c r="E585" s="47" t="str">
        <f t="shared" si="65"/>
        <v/>
      </c>
      <c r="F585" s="46" t="str">
        <f t="shared" si="66"/>
        <v/>
      </c>
      <c r="G585" s="46" t="str">
        <f t="shared" si="67"/>
        <v/>
      </c>
      <c r="H585" s="46" t="str">
        <f t="shared" si="68"/>
        <v/>
      </c>
    </row>
    <row r="586" spans="1:8" s="10" customFormat="1" ht="15" customHeight="1" x14ac:dyDescent="0.2">
      <c r="A586" s="10" t="str">
        <f t="shared" si="69"/>
        <v/>
      </c>
      <c r="B586" s="11" t="str">
        <f>IF(A586="","",IF(per_year=26,fst_pay_day+(pay_num-1)*per_y,IF(per_year=52,fst_pay_day+(pay_num-1)*per_y,DATE(YEAR(fst_pay_day),MONTH(fst_pay_day)+(A586-1)*IF(per_year&gt;=26,0,per_y),IF(per_year=24,IF((MOD(pay_num-1,2))=1,DAY(fst_pay_day)+14,DAY(fst_pay_day)),DAY(fst_pay_day))))))</f>
        <v/>
      </c>
      <c r="C586" s="46" t="str">
        <f t="shared" si="63"/>
        <v/>
      </c>
      <c r="D586" s="46" t="str">
        <f t="shared" si="64"/>
        <v/>
      </c>
      <c r="E586" s="47" t="str">
        <f t="shared" si="65"/>
        <v/>
      </c>
      <c r="F586" s="46" t="str">
        <f t="shared" si="66"/>
        <v/>
      </c>
      <c r="G586" s="46" t="str">
        <f t="shared" si="67"/>
        <v/>
      </c>
      <c r="H586" s="46" t="str">
        <f t="shared" si="68"/>
        <v/>
      </c>
    </row>
    <row r="587" spans="1:8" s="10" customFormat="1" ht="15" customHeight="1" x14ac:dyDescent="0.2">
      <c r="A587" s="10" t="str">
        <f t="shared" si="69"/>
        <v/>
      </c>
      <c r="B587" s="11" t="str">
        <f>IF(A587="","",IF(per_year=26,fst_pay_day+(pay_num-1)*per_y,IF(per_year=52,fst_pay_day+(pay_num-1)*per_y,DATE(YEAR(fst_pay_day),MONTH(fst_pay_day)+(A587-1)*IF(per_year&gt;=26,0,per_y),IF(per_year=24,IF((MOD(pay_num-1,2))=1,DAY(fst_pay_day)+14,DAY(fst_pay_day)),DAY(fst_pay_day))))))</f>
        <v/>
      </c>
      <c r="C587" s="46" t="str">
        <f t="shared" si="63"/>
        <v/>
      </c>
      <c r="D587" s="46" t="str">
        <f t="shared" si="64"/>
        <v/>
      </c>
      <c r="E587" s="47" t="str">
        <f t="shared" si="65"/>
        <v/>
      </c>
      <c r="F587" s="46" t="str">
        <f t="shared" si="66"/>
        <v/>
      </c>
      <c r="G587" s="46" t="str">
        <f t="shared" si="67"/>
        <v/>
      </c>
      <c r="H587" s="46" t="str">
        <f t="shared" si="68"/>
        <v/>
      </c>
    </row>
    <row r="588" spans="1:8" s="10" customFormat="1" ht="15" customHeight="1" x14ac:dyDescent="0.2">
      <c r="A588" s="10" t="str">
        <f t="shared" si="69"/>
        <v/>
      </c>
      <c r="B588" s="11" t="str">
        <f>IF(A588="","",IF(per_year=26,fst_pay_day+(pay_num-1)*per_y,IF(per_year=52,fst_pay_day+(pay_num-1)*per_y,DATE(YEAR(fst_pay_day),MONTH(fst_pay_day)+(A588-1)*IF(per_year&gt;=26,0,per_y),IF(per_year=24,IF((MOD(pay_num-1,2))=1,DAY(fst_pay_day)+14,DAY(fst_pay_day)),DAY(fst_pay_day))))))</f>
        <v/>
      </c>
      <c r="C588" s="46" t="str">
        <f t="shared" si="63"/>
        <v/>
      </c>
      <c r="D588" s="46" t="str">
        <f t="shared" si="64"/>
        <v/>
      </c>
      <c r="E588" s="47" t="str">
        <f t="shared" si="65"/>
        <v/>
      </c>
      <c r="F588" s="46" t="str">
        <f t="shared" si="66"/>
        <v/>
      </c>
      <c r="G588" s="46" t="str">
        <f t="shared" si="67"/>
        <v/>
      </c>
      <c r="H588" s="46" t="str">
        <f t="shared" si="68"/>
        <v/>
      </c>
    </row>
    <row r="589" spans="1:8" s="10" customFormat="1" ht="15" customHeight="1" x14ac:dyDescent="0.2">
      <c r="A589" s="10" t="str">
        <f t="shared" si="69"/>
        <v/>
      </c>
      <c r="B589" s="11" t="str">
        <f>IF(A589="","",IF(per_year=26,fst_pay_day+(pay_num-1)*per_y,IF(per_year=52,fst_pay_day+(pay_num-1)*per_y,DATE(YEAR(fst_pay_day),MONTH(fst_pay_day)+(A589-1)*IF(per_year&gt;=26,0,per_y),IF(per_year=24,IF((MOD(pay_num-1,2))=1,DAY(fst_pay_day)+14,DAY(fst_pay_day)),DAY(fst_pay_day))))))</f>
        <v/>
      </c>
      <c r="C589" s="46" t="str">
        <f t="shared" si="63"/>
        <v/>
      </c>
      <c r="D589" s="46" t="str">
        <f t="shared" si="64"/>
        <v/>
      </c>
      <c r="E589" s="47" t="str">
        <f t="shared" si="65"/>
        <v/>
      </c>
      <c r="F589" s="46" t="str">
        <f t="shared" si="66"/>
        <v/>
      </c>
      <c r="G589" s="46" t="str">
        <f t="shared" si="67"/>
        <v/>
      </c>
      <c r="H589" s="46" t="str">
        <f t="shared" si="68"/>
        <v/>
      </c>
    </row>
    <row r="590" spans="1:8" s="10" customFormat="1" ht="15" customHeight="1" x14ac:dyDescent="0.2">
      <c r="A590" s="10" t="str">
        <f t="shared" si="69"/>
        <v/>
      </c>
      <c r="B590" s="11" t="str">
        <f>IF(A590="","",IF(per_year=26,fst_pay_day+(pay_num-1)*per_y,IF(per_year=52,fst_pay_day+(pay_num-1)*per_y,DATE(YEAR(fst_pay_day),MONTH(fst_pay_day)+(A590-1)*IF(per_year&gt;=26,0,per_y),IF(per_year=24,IF((MOD(pay_num-1,2))=1,DAY(fst_pay_day)+14,DAY(fst_pay_day)),DAY(fst_pay_day))))))</f>
        <v/>
      </c>
      <c r="C590" s="46" t="str">
        <f t="shared" si="63"/>
        <v/>
      </c>
      <c r="D590" s="46" t="str">
        <f t="shared" si="64"/>
        <v/>
      </c>
      <c r="E590" s="47" t="str">
        <f t="shared" si="65"/>
        <v/>
      </c>
      <c r="F590" s="46" t="str">
        <f t="shared" si="66"/>
        <v/>
      </c>
      <c r="G590" s="46" t="str">
        <f t="shared" si="67"/>
        <v/>
      </c>
      <c r="H590" s="46" t="str">
        <f t="shared" si="68"/>
        <v/>
      </c>
    </row>
    <row r="591" spans="1:8" s="10" customFormat="1" ht="15" customHeight="1" x14ac:dyDescent="0.2">
      <c r="A591" s="10" t="str">
        <f t="shared" si="69"/>
        <v/>
      </c>
      <c r="B591" s="11" t="str">
        <f>IF(A591="","",IF(per_year=26,fst_pay_day+(pay_num-1)*per_y,IF(per_year=52,fst_pay_day+(pay_num-1)*per_y,DATE(YEAR(fst_pay_day),MONTH(fst_pay_day)+(A591-1)*IF(per_year&gt;=26,0,per_y),IF(per_year=24,IF((MOD(pay_num-1,2))=1,DAY(fst_pay_day)+14,DAY(fst_pay_day)),DAY(fst_pay_day))))))</f>
        <v/>
      </c>
      <c r="C591" s="46" t="str">
        <f t="shared" si="63"/>
        <v/>
      </c>
      <c r="D591" s="46" t="str">
        <f t="shared" si="64"/>
        <v/>
      </c>
      <c r="E591" s="47" t="str">
        <f t="shared" si="65"/>
        <v/>
      </c>
      <c r="F591" s="46" t="str">
        <f t="shared" si="66"/>
        <v/>
      </c>
      <c r="G591" s="46" t="str">
        <f t="shared" si="67"/>
        <v/>
      </c>
      <c r="H591" s="46" t="str">
        <f t="shared" si="68"/>
        <v/>
      </c>
    </row>
    <row r="592" spans="1:8" s="10" customFormat="1" ht="15" customHeight="1" x14ac:dyDescent="0.2">
      <c r="A592" s="10" t="str">
        <f t="shared" si="69"/>
        <v/>
      </c>
      <c r="B592" s="11" t="str">
        <f>IF(A592="","",IF(per_year=26,fst_pay_day+(pay_num-1)*per_y,IF(per_year=52,fst_pay_day+(pay_num-1)*per_y,DATE(YEAR(fst_pay_day),MONTH(fst_pay_day)+(A592-1)*IF(per_year&gt;=26,0,per_y),IF(per_year=24,IF((MOD(pay_num-1,2))=1,DAY(fst_pay_day)+14,DAY(fst_pay_day)),DAY(fst_pay_day))))))</f>
        <v/>
      </c>
      <c r="C592" s="46" t="str">
        <f t="shared" si="63"/>
        <v/>
      </c>
      <c r="D592" s="46" t="str">
        <f t="shared" si="64"/>
        <v/>
      </c>
      <c r="E592" s="47" t="str">
        <f t="shared" si="65"/>
        <v/>
      </c>
      <c r="F592" s="46" t="str">
        <f t="shared" si="66"/>
        <v/>
      </c>
      <c r="G592" s="46" t="str">
        <f t="shared" si="67"/>
        <v/>
      </c>
      <c r="H592" s="46" t="str">
        <f t="shared" si="68"/>
        <v/>
      </c>
    </row>
    <row r="593" spans="1:8" s="10" customFormat="1" ht="15" customHeight="1" x14ac:dyDescent="0.2">
      <c r="A593" s="10" t="str">
        <f t="shared" si="69"/>
        <v/>
      </c>
      <c r="B593" s="11" t="str">
        <f>IF(A593="","",IF(per_year=26,fst_pay_day+(pay_num-1)*per_y,IF(per_year=52,fst_pay_day+(pay_num-1)*per_y,DATE(YEAR(fst_pay_day),MONTH(fst_pay_day)+(A593-1)*IF(per_year&gt;=26,0,per_y),IF(per_year=24,IF((MOD(pay_num-1,2))=1,DAY(fst_pay_day)+14,DAY(fst_pay_day)),DAY(fst_pay_day))))))</f>
        <v/>
      </c>
      <c r="C593" s="46" t="str">
        <f t="shared" si="63"/>
        <v/>
      </c>
      <c r="D593" s="46" t="str">
        <f t="shared" si="64"/>
        <v/>
      </c>
      <c r="E593" s="47" t="str">
        <f t="shared" si="65"/>
        <v/>
      </c>
      <c r="F593" s="46" t="str">
        <f t="shared" si="66"/>
        <v/>
      </c>
      <c r="G593" s="46" t="str">
        <f t="shared" si="67"/>
        <v/>
      </c>
      <c r="H593" s="46" t="str">
        <f t="shared" si="68"/>
        <v/>
      </c>
    </row>
    <row r="594" spans="1:8" s="10" customFormat="1" ht="15" customHeight="1" x14ac:dyDescent="0.2">
      <c r="A594" s="10" t="str">
        <f t="shared" si="69"/>
        <v/>
      </c>
      <c r="B594" s="11" t="str">
        <f>IF(A594="","",IF(per_year=26,fst_pay_day+(pay_num-1)*per_y,IF(per_year=52,fst_pay_day+(pay_num-1)*per_y,DATE(YEAR(fst_pay_day),MONTH(fst_pay_day)+(A594-1)*IF(per_year&gt;=26,0,per_y),IF(per_year=24,IF((MOD(pay_num-1,2))=1,DAY(fst_pay_day)+14,DAY(fst_pay_day)),DAY(fst_pay_day))))))</f>
        <v/>
      </c>
      <c r="C594" s="46" t="str">
        <f t="shared" si="63"/>
        <v/>
      </c>
      <c r="D594" s="46" t="str">
        <f t="shared" si="64"/>
        <v/>
      </c>
      <c r="E594" s="47" t="str">
        <f t="shared" si="65"/>
        <v/>
      </c>
      <c r="F594" s="46" t="str">
        <f t="shared" si="66"/>
        <v/>
      </c>
      <c r="G594" s="46" t="str">
        <f t="shared" si="67"/>
        <v/>
      </c>
      <c r="H594" s="46" t="str">
        <f t="shared" si="68"/>
        <v/>
      </c>
    </row>
    <row r="595" spans="1:8" s="10" customFormat="1" ht="15" customHeight="1" x14ac:dyDescent="0.2">
      <c r="A595" s="10" t="str">
        <f t="shared" si="69"/>
        <v/>
      </c>
      <c r="B595" s="11" t="str">
        <f>IF(A595="","",IF(per_year=26,fst_pay_day+(pay_num-1)*per_y,IF(per_year=52,fst_pay_day+(pay_num-1)*per_y,DATE(YEAR(fst_pay_day),MONTH(fst_pay_day)+(A595-1)*IF(per_year&gt;=26,0,per_y),IF(per_year=24,IF((MOD(pay_num-1,2))=1,DAY(fst_pay_day)+14,DAY(fst_pay_day)),DAY(fst_pay_day))))))</f>
        <v/>
      </c>
      <c r="C595" s="46" t="str">
        <f t="shared" si="63"/>
        <v/>
      </c>
      <c r="D595" s="46" t="str">
        <f t="shared" si="64"/>
        <v/>
      </c>
      <c r="E595" s="47" t="str">
        <f t="shared" si="65"/>
        <v/>
      </c>
      <c r="F595" s="46" t="str">
        <f t="shared" si="66"/>
        <v/>
      </c>
      <c r="G595" s="46" t="str">
        <f t="shared" si="67"/>
        <v/>
      </c>
      <c r="H595" s="46" t="str">
        <f t="shared" si="68"/>
        <v/>
      </c>
    </row>
    <row r="596" spans="1:8" s="10" customFormat="1" ht="15" customHeight="1" x14ac:dyDescent="0.2">
      <c r="A596" s="10" t="str">
        <f t="shared" si="69"/>
        <v/>
      </c>
      <c r="B596" s="11" t="str">
        <f>IF(A596="","",IF(per_year=26,fst_pay_day+(pay_num-1)*per_y,IF(per_year=52,fst_pay_day+(pay_num-1)*per_y,DATE(YEAR(fst_pay_day),MONTH(fst_pay_day)+(A596-1)*IF(per_year&gt;=26,0,per_y),IF(per_year=24,IF((MOD(pay_num-1,2))=1,DAY(fst_pay_day)+14,DAY(fst_pay_day)),DAY(fst_pay_day))))))</f>
        <v/>
      </c>
      <c r="C596" s="46" t="str">
        <f t="shared" si="63"/>
        <v/>
      </c>
      <c r="D596" s="46" t="str">
        <f t="shared" si="64"/>
        <v/>
      </c>
      <c r="E596" s="47" t="str">
        <f t="shared" si="65"/>
        <v/>
      </c>
      <c r="F596" s="46" t="str">
        <f t="shared" si="66"/>
        <v/>
      </c>
      <c r="G596" s="46" t="str">
        <f t="shared" si="67"/>
        <v/>
      </c>
      <c r="H596" s="46" t="str">
        <f t="shared" si="68"/>
        <v/>
      </c>
    </row>
    <row r="597" spans="1:8" s="10" customFormat="1" ht="15" customHeight="1" x14ac:dyDescent="0.2">
      <c r="A597" s="10" t="str">
        <f t="shared" si="69"/>
        <v/>
      </c>
      <c r="B597" s="11" t="str">
        <f>IF(A597="","",IF(per_year=26,fst_pay_day+(pay_num-1)*per_y,IF(per_year=52,fst_pay_day+(pay_num-1)*per_y,DATE(YEAR(fst_pay_day),MONTH(fst_pay_day)+(A597-1)*IF(per_year&gt;=26,0,per_y),IF(per_year=24,IF((MOD(pay_num-1,2))=1,DAY(fst_pay_day)+14,DAY(fst_pay_day)),DAY(fst_pay_day))))))</f>
        <v/>
      </c>
      <c r="C597" s="46" t="str">
        <f t="shared" si="63"/>
        <v/>
      </c>
      <c r="D597" s="46" t="str">
        <f t="shared" si="64"/>
        <v/>
      </c>
      <c r="E597" s="47" t="str">
        <f t="shared" si="65"/>
        <v/>
      </c>
      <c r="F597" s="46" t="str">
        <f t="shared" si="66"/>
        <v/>
      </c>
      <c r="G597" s="46" t="str">
        <f t="shared" si="67"/>
        <v/>
      </c>
      <c r="H597" s="46" t="str">
        <f t="shared" si="68"/>
        <v/>
      </c>
    </row>
    <row r="598" spans="1:8" s="10" customFormat="1" ht="15" customHeight="1" x14ac:dyDescent="0.2">
      <c r="A598" s="10" t="str">
        <f t="shared" si="69"/>
        <v/>
      </c>
      <c r="B598" s="11" t="str">
        <f>IF(A598="","",IF(per_year=26,fst_pay_day+(pay_num-1)*per_y,IF(per_year=52,fst_pay_day+(pay_num-1)*per_y,DATE(YEAR(fst_pay_day),MONTH(fst_pay_day)+(A598-1)*IF(per_year&gt;=26,0,per_y),IF(per_year=24,IF((MOD(pay_num-1,2))=1,DAY(fst_pay_day)+14,DAY(fst_pay_day)),DAY(fst_pay_day))))))</f>
        <v/>
      </c>
      <c r="C598" s="46" t="str">
        <f t="shared" si="63"/>
        <v/>
      </c>
      <c r="D598" s="46" t="str">
        <f t="shared" si="64"/>
        <v/>
      </c>
      <c r="E598" s="47" t="str">
        <f t="shared" si="65"/>
        <v/>
      </c>
      <c r="F598" s="46" t="str">
        <f t="shared" si="66"/>
        <v/>
      </c>
      <c r="G598" s="46" t="str">
        <f t="shared" si="67"/>
        <v/>
      </c>
      <c r="H598" s="46" t="str">
        <f t="shared" si="68"/>
        <v/>
      </c>
    </row>
    <row r="599" spans="1:8" s="10" customFormat="1" ht="15" customHeight="1" x14ac:dyDescent="0.2">
      <c r="A599" s="10" t="str">
        <f t="shared" si="69"/>
        <v/>
      </c>
      <c r="B599" s="11" t="str">
        <f>IF(A599="","",IF(per_year=26,fst_pay_day+(pay_num-1)*per_y,IF(per_year=52,fst_pay_day+(pay_num-1)*per_y,DATE(YEAR(fst_pay_day),MONTH(fst_pay_day)+(A599-1)*IF(per_year&gt;=26,0,per_y),IF(per_year=24,IF((MOD(pay_num-1,2))=1,DAY(fst_pay_day)+14,DAY(fst_pay_day)),DAY(fst_pay_day))))))</f>
        <v/>
      </c>
      <c r="C599" s="46" t="str">
        <f t="shared" si="63"/>
        <v/>
      </c>
      <c r="D599" s="46" t="str">
        <f t="shared" si="64"/>
        <v/>
      </c>
      <c r="E599" s="47" t="str">
        <f t="shared" si="65"/>
        <v/>
      </c>
      <c r="F599" s="46" t="str">
        <f t="shared" si="66"/>
        <v/>
      </c>
      <c r="G599" s="46" t="str">
        <f t="shared" si="67"/>
        <v/>
      </c>
      <c r="H599" s="46" t="str">
        <f t="shared" si="68"/>
        <v/>
      </c>
    </row>
    <row r="600" spans="1:8" s="10" customFormat="1" ht="15" customHeight="1" x14ac:dyDescent="0.2">
      <c r="A600" s="10" t="str">
        <f t="shared" si="69"/>
        <v/>
      </c>
      <c r="B600" s="11" t="str">
        <f>IF(A600="","",IF(per_year=26,fst_pay_day+(pay_num-1)*per_y,IF(per_year=52,fst_pay_day+(pay_num-1)*per_y,DATE(YEAR(fst_pay_day),MONTH(fst_pay_day)+(A600-1)*IF(per_year&gt;=26,0,per_y),IF(per_year=24,IF((MOD(pay_num-1,2))=1,DAY(fst_pay_day)+14,DAY(fst_pay_day)),DAY(fst_pay_day))))))</f>
        <v/>
      </c>
      <c r="C600" s="46" t="str">
        <f t="shared" si="63"/>
        <v/>
      </c>
      <c r="D600" s="46" t="str">
        <f t="shared" si="64"/>
        <v/>
      </c>
      <c r="E600" s="47" t="str">
        <f t="shared" si="65"/>
        <v/>
      </c>
      <c r="F600" s="46" t="str">
        <f t="shared" si="66"/>
        <v/>
      </c>
      <c r="G600" s="46" t="str">
        <f t="shared" si="67"/>
        <v/>
      </c>
      <c r="H600" s="46" t="str">
        <f t="shared" si="68"/>
        <v/>
      </c>
    </row>
    <row r="601" spans="1:8" s="10" customFormat="1" ht="15" customHeight="1" x14ac:dyDescent="0.2">
      <c r="A601" s="10" t="str">
        <f t="shared" si="69"/>
        <v/>
      </c>
      <c r="B601" s="11" t="str">
        <f>IF(A601="","",IF(per_year=26,fst_pay_day+(pay_num-1)*per_y,IF(per_year=52,fst_pay_day+(pay_num-1)*per_y,DATE(YEAR(fst_pay_day),MONTH(fst_pay_day)+(A601-1)*IF(per_year&gt;=26,0,per_y),IF(per_year=24,IF((MOD(pay_num-1,2))=1,DAY(fst_pay_day)+14,DAY(fst_pay_day)),DAY(fst_pay_day))))))</f>
        <v/>
      </c>
      <c r="C601" s="46" t="str">
        <f t="shared" si="63"/>
        <v/>
      </c>
      <c r="D601" s="46" t="str">
        <f t="shared" si="64"/>
        <v/>
      </c>
      <c r="E601" s="47" t="str">
        <f t="shared" si="65"/>
        <v/>
      </c>
      <c r="F601" s="46" t="str">
        <f t="shared" si="66"/>
        <v/>
      </c>
      <c r="G601" s="46" t="str">
        <f t="shared" si="67"/>
        <v/>
      </c>
      <c r="H601" s="46" t="str">
        <f t="shared" si="68"/>
        <v/>
      </c>
    </row>
    <row r="602" spans="1:8" s="10" customFormat="1" ht="15" customHeight="1" x14ac:dyDescent="0.2">
      <c r="A602" s="10" t="str">
        <f t="shared" si="69"/>
        <v/>
      </c>
      <c r="B602" s="11" t="str">
        <f>IF(A602="","",IF(per_year=26,fst_pay_day+(pay_num-1)*per_y,IF(per_year=52,fst_pay_day+(pay_num-1)*per_y,DATE(YEAR(fst_pay_day),MONTH(fst_pay_day)+(A602-1)*IF(per_year&gt;=26,0,per_y),IF(per_year=24,IF((MOD(pay_num-1,2))=1,DAY(fst_pay_day)+14,DAY(fst_pay_day)),DAY(fst_pay_day))))))</f>
        <v/>
      </c>
      <c r="C602" s="46" t="str">
        <f t="shared" si="63"/>
        <v/>
      </c>
      <c r="D602" s="46" t="str">
        <f t="shared" si="64"/>
        <v/>
      </c>
      <c r="E602" s="47" t="str">
        <f t="shared" si="65"/>
        <v/>
      </c>
      <c r="F602" s="46" t="str">
        <f t="shared" si="66"/>
        <v/>
      </c>
      <c r="G602" s="46" t="str">
        <f t="shared" si="67"/>
        <v/>
      </c>
      <c r="H602" s="46" t="str">
        <f t="shared" si="68"/>
        <v/>
      </c>
    </row>
    <row r="603" spans="1:8" s="10" customFormat="1" ht="15" customHeight="1" x14ac:dyDescent="0.2">
      <c r="A603" s="10" t="str">
        <f t="shared" si="69"/>
        <v/>
      </c>
      <c r="B603" s="11" t="str">
        <f>IF(A603="","",IF(per_year=26,fst_pay_day+(pay_num-1)*per_y,IF(per_year=52,fst_pay_day+(pay_num-1)*per_y,DATE(YEAR(fst_pay_day),MONTH(fst_pay_day)+(A603-1)*IF(per_year&gt;=26,0,per_y),IF(per_year=24,IF((MOD(pay_num-1,2))=1,DAY(fst_pay_day)+14,DAY(fst_pay_day)),DAY(fst_pay_day))))))</f>
        <v/>
      </c>
      <c r="C603" s="46" t="str">
        <f t="shared" si="63"/>
        <v/>
      </c>
      <c r="D603" s="46" t="str">
        <f t="shared" si="64"/>
        <v/>
      </c>
      <c r="E603" s="47" t="str">
        <f t="shared" si="65"/>
        <v/>
      </c>
      <c r="F603" s="46" t="str">
        <f t="shared" si="66"/>
        <v/>
      </c>
      <c r="G603" s="46" t="str">
        <f t="shared" si="67"/>
        <v/>
      </c>
      <c r="H603" s="46" t="str">
        <f t="shared" si="68"/>
        <v/>
      </c>
    </row>
    <row r="604" spans="1:8" s="10" customFormat="1" ht="15" customHeight="1" x14ac:dyDescent="0.2">
      <c r="A604" s="10" t="str">
        <f t="shared" si="69"/>
        <v/>
      </c>
      <c r="B604" s="11" t="str">
        <f>IF(A604="","",IF(per_year=26,fst_pay_day+(pay_num-1)*per_y,IF(per_year=52,fst_pay_day+(pay_num-1)*per_y,DATE(YEAR(fst_pay_day),MONTH(fst_pay_day)+(A604-1)*IF(per_year&gt;=26,0,per_y),IF(per_year=24,IF((MOD(pay_num-1,2))=1,DAY(fst_pay_day)+14,DAY(fst_pay_day)),DAY(fst_pay_day))))))</f>
        <v/>
      </c>
      <c r="C604" s="46" t="str">
        <f t="shared" si="63"/>
        <v/>
      </c>
      <c r="D604" s="46" t="str">
        <f t="shared" si="64"/>
        <v/>
      </c>
      <c r="E604" s="47" t="str">
        <f t="shared" si="65"/>
        <v/>
      </c>
      <c r="F604" s="46" t="str">
        <f t="shared" si="66"/>
        <v/>
      </c>
      <c r="G604" s="46" t="str">
        <f t="shared" si="67"/>
        <v/>
      </c>
      <c r="H604" s="46" t="str">
        <f t="shared" si="68"/>
        <v/>
      </c>
    </row>
    <row r="605" spans="1:8" s="10" customFormat="1" ht="15" customHeight="1" x14ac:dyDescent="0.2">
      <c r="A605" s="10" t="str">
        <f t="shared" si="69"/>
        <v/>
      </c>
      <c r="B605" s="11" t="str">
        <f>IF(A605="","",IF(per_year=26,fst_pay_day+(pay_num-1)*per_y,IF(per_year=52,fst_pay_day+(pay_num-1)*per_y,DATE(YEAR(fst_pay_day),MONTH(fst_pay_day)+(A605-1)*IF(per_year&gt;=26,0,per_y),IF(per_year=24,IF((MOD(pay_num-1,2))=1,DAY(fst_pay_day)+14,DAY(fst_pay_day)),DAY(fst_pay_day))))))</f>
        <v/>
      </c>
      <c r="C605" s="46" t="str">
        <f t="shared" si="63"/>
        <v/>
      </c>
      <c r="D605" s="46" t="str">
        <f t="shared" si="64"/>
        <v/>
      </c>
      <c r="E605" s="47" t="str">
        <f t="shared" si="65"/>
        <v/>
      </c>
      <c r="F605" s="46" t="str">
        <f t="shared" si="66"/>
        <v/>
      </c>
      <c r="G605" s="46" t="str">
        <f t="shared" si="67"/>
        <v/>
      </c>
      <c r="H605" s="46" t="str">
        <f t="shared" si="68"/>
        <v/>
      </c>
    </row>
    <row r="606" spans="1:8" s="10" customFormat="1" ht="15" customHeight="1" x14ac:dyDescent="0.2">
      <c r="A606" s="10" t="str">
        <f t="shared" si="69"/>
        <v/>
      </c>
      <c r="B606" s="11" t="str">
        <f>IF(A606="","",IF(per_year=26,fst_pay_day+(pay_num-1)*per_y,IF(per_year=52,fst_pay_day+(pay_num-1)*per_y,DATE(YEAR(fst_pay_day),MONTH(fst_pay_day)+(A606-1)*IF(per_year&gt;=26,0,per_y),IF(per_year=24,IF((MOD(pay_num-1,2))=1,DAY(fst_pay_day)+14,DAY(fst_pay_day)),DAY(fst_pay_day))))))</f>
        <v/>
      </c>
      <c r="C606" s="46" t="str">
        <f t="shared" si="63"/>
        <v/>
      </c>
      <c r="D606" s="46" t="str">
        <f t="shared" si="64"/>
        <v/>
      </c>
      <c r="E606" s="47" t="str">
        <f t="shared" si="65"/>
        <v/>
      </c>
      <c r="F606" s="46" t="str">
        <f t="shared" si="66"/>
        <v/>
      </c>
      <c r="G606" s="46" t="str">
        <f t="shared" si="67"/>
        <v/>
      </c>
      <c r="H606" s="46" t="str">
        <f t="shared" si="68"/>
        <v/>
      </c>
    </row>
    <row r="607" spans="1:8" s="10" customFormat="1" ht="15" customHeight="1" x14ac:dyDescent="0.2">
      <c r="A607" s="10" t="str">
        <f t="shared" si="69"/>
        <v/>
      </c>
      <c r="B607" s="11" t="str">
        <f>IF(A607="","",IF(per_year=26,fst_pay_day+(pay_num-1)*per_y,IF(per_year=52,fst_pay_day+(pay_num-1)*per_y,DATE(YEAR(fst_pay_day),MONTH(fst_pay_day)+(A607-1)*IF(per_year&gt;=26,0,per_y),IF(per_year=24,IF((MOD(pay_num-1,2))=1,DAY(fst_pay_day)+14,DAY(fst_pay_day)),DAY(fst_pay_day))))))</f>
        <v/>
      </c>
      <c r="C607" s="46" t="str">
        <f t="shared" si="63"/>
        <v/>
      </c>
      <c r="D607" s="46" t="str">
        <f t="shared" si="64"/>
        <v/>
      </c>
      <c r="E607" s="47" t="str">
        <f t="shared" si="65"/>
        <v/>
      </c>
      <c r="F607" s="46" t="str">
        <f t="shared" si="66"/>
        <v/>
      </c>
      <c r="G607" s="46" t="str">
        <f t="shared" si="67"/>
        <v/>
      </c>
      <c r="H607" s="46" t="str">
        <f t="shared" si="68"/>
        <v/>
      </c>
    </row>
    <row r="608" spans="1:8" s="10" customFormat="1" ht="15" customHeight="1" x14ac:dyDescent="0.2">
      <c r="A608" s="10" t="str">
        <f t="shared" si="69"/>
        <v/>
      </c>
      <c r="B608" s="11" t="str">
        <f>IF(A608="","",IF(per_year=26,fst_pay_day+(pay_num-1)*per_y,IF(per_year=52,fst_pay_day+(pay_num-1)*per_y,DATE(YEAR(fst_pay_day),MONTH(fst_pay_day)+(A608-1)*IF(per_year&gt;=26,0,per_y),IF(per_year=24,IF((MOD(pay_num-1,2))=1,DAY(fst_pay_day)+14,DAY(fst_pay_day)),DAY(fst_pay_day))))))</f>
        <v/>
      </c>
      <c r="C608" s="46" t="str">
        <f t="shared" si="63"/>
        <v/>
      </c>
      <c r="D608" s="46" t="str">
        <f t="shared" si="64"/>
        <v/>
      </c>
      <c r="E608" s="47" t="str">
        <f t="shared" si="65"/>
        <v/>
      </c>
      <c r="F608" s="46" t="str">
        <f t="shared" si="66"/>
        <v/>
      </c>
      <c r="G608" s="46" t="str">
        <f t="shared" si="67"/>
        <v/>
      </c>
      <c r="H608" s="46" t="str">
        <f t="shared" si="68"/>
        <v/>
      </c>
    </row>
    <row r="609" spans="1:8" s="10" customFormat="1" ht="15" customHeight="1" x14ac:dyDescent="0.2">
      <c r="A609" s="10" t="str">
        <f t="shared" si="69"/>
        <v/>
      </c>
      <c r="B609" s="11" t="str">
        <f>IF(A609="","",IF(per_year=26,fst_pay_day+(pay_num-1)*per_y,IF(per_year=52,fst_pay_day+(pay_num-1)*per_y,DATE(YEAR(fst_pay_day),MONTH(fst_pay_day)+(A609-1)*IF(per_year&gt;=26,0,per_y),IF(per_year=24,IF((MOD(pay_num-1,2))=1,DAY(fst_pay_day)+14,DAY(fst_pay_day)),DAY(fst_pay_day))))))</f>
        <v/>
      </c>
      <c r="C609" s="46" t="str">
        <f t="shared" si="63"/>
        <v/>
      </c>
      <c r="D609" s="46" t="str">
        <f t="shared" si="64"/>
        <v/>
      </c>
      <c r="E609" s="47" t="str">
        <f t="shared" si="65"/>
        <v/>
      </c>
      <c r="F609" s="46" t="str">
        <f t="shared" si="66"/>
        <v/>
      </c>
      <c r="G609" s="46" t="str">
        <f t="shared" si="67"/>
        <v/>
      </c>
      <c r="H609" s="46" t="str">
        <f t="shared" si="68"/>
        <v/>
      </c>
    </row>
    <row r="610" spans="1:8" s="10" customFormat="1" ht="15" customHeight="1" x14ac:dyDescent="0.2">
      <c r="A610" s="10" t="str">
        <f t="shared" si="69"/>
        <v/>
      </c>
      <c r="B610" s="11" t="str">
        <f>IF(A610="","",IF(per_year=26,fst_pay_day+(pay_num-1)*per_y,IF(per_year=52,fst_pay_day+(pay_num-1)*per_y,DATE(YEAR(fst_pay_day),MONTH(fst_pay_day)+(A610-1)*IF(per_year&gt;=26,0,per_y),IF(per_year=24,IF((MOD(pay_num-1,2))=1,DAY(fst_pay_day)+14,DAY(fst_pay_day)),DAY(fst_pay_day))))))</f>
        <v/>
      </c>
      <c r="C610" s="46" t="str">
        <f t="shared" si="63"/>
        <v/>
      </c>
      <c r="D610" s="46" t="str">
        <f t="shared" si="64"/>
        <v/>
      </c>
      <c r="E610" s="47" t="str">
        <f t="shared" si="65"/>
        <v/>
      </c>
      <c r="F610" s="46" t="str">
        <f t="shared" si="66"/>
        <v/>
      </c>
      <c r="G610" s="46" t="str">
        <f t="shared" si="67"/>
        <v/>
      </c>
      <c r="H610" s="46" t="str">
        <f t="shared" si="68"/>
        <v/>
      </c>
    </row>
    <row r="611" spans="1:8" s="10" customFormat="1" ht="15" customHeight="1" x14ac:dyDescent="0.2">
      <c r="A611" s="10" t="str">
        <f t="shared" si="69"/>
        <v/>
      </c>
      <c r="B611" s="11" t="str">
        <f>IF(A611="","",IF(per_year=26,fst_pay_day+(pay_num-1)*per_y,IF(per_year=52,fst_pay_day+(pay_num-1)*per_y,DATE(YEAR(fst_pay_day),MONTH(fst_pay_day)+(A611-1)*IF(per_year&gt;=26,0,per_y),IF(per_year=24,IF((MOD(pay_num-1,2))=1,DAY(fst_pay_day)+14,DAY(fst_pay_day)),DAY(fst_pay_day))))))</f>
        <v/>
      </c>
      <c r="C611" s="46" t="str">
        <f t="shared" si="63"/>
        <v/>
      </c>
      <c r="D611" s="46" t="str">
        <f t="shared" si="64"/>
        <v/>
      </c>
      <c r="E611" s="47" t="str">
        <f t="shared" si="65"/>
        <v/>
      </c>
      <c r="F611" s="46" t="str">
        <f t="shared" si="66"/>
        <v/>
      </c>
      <c r="G611" s="46" t="str">
        <f t="shared" si="67"/>
        <v/>
      </c>
      <c r="H611" s="46" t="str">
        <f t="shared" si="68"/>
        <v/>
      </c>
    </row>
    <row r="612" spans="1:8" s="10" customFormat="1" ht="15" customHeight="1" x14ac:dyDescent="0.2">
      <c r="A612" s="10" t="str">
        <f t="shared" si="69"/>
        <v/>
      </c>
      <c r="B612" s="11" t="str">
        <f>IF(A612="","",IF(per_year=26,fst_pay_day+(pay_num-1)*per_y,IF(per_year=52,fst_pay_day+(pay_num-1)*per_y,DATE(YEAR(fst_pay_day),MONTH(fst_pay_day)+(A612-1)*IF(per_year&gt;=26,0,per_y),IF(per_year=24,IF((MOD(pay_num-1,2))=1,DAY(fst_pay_day)+14,DAY(fst_pay_day)),DAY(fst_pay_day))))))</f>
        <v/>
      </c>
      <c r="C612" s="46" t="str">
        <f t="shared" si="63"/>
        <v/>
      </c>
      <c r="D612" s="46" t="str">
        <f t="shared" si="64"/>
        <v/>
      </c>
      <c r="E612" s="47" t="str">
        <f t="shared" si="65"/>
        <v/>
      </c>
      <c r="F612" s="46" t="str">
        <f t="shared" si="66"/>
        <v/>
      </c>
      <c r="G612" s="46" t="str">
        <f t="shared" si="67"/>
        <v/>
      </c>
      <c r="H612" s="46" t="str">
        <f t="shared" si="68"/>
        <v/>
      </c>
    </row>
    <row r="613" spans="1:8" s="10" customFormat="1" ht="15" customHeight="1" x14ac:dyDescent="0.2">
      <c r="A613" s="10" t="str">
        <f t="shared" si="69"/>
        <v/>
      </c>
      <c r="B613" s="11" t="str">
        <f>IF(A613="","",IF(per_year=26,fst_pay_day+(pay_num-1)*per_y,IF(per_year=52,fst_pay_day+(pay_num-1)*per_y,DATE(YEAR(fst_pay_day),MONTH(fst_pay_day)+(A613-1)*IF(per_year&gt;=26,0,per_y),IF(per_year=24,IF((MOD(pay_num-1,2))=1,DAY(fst_pay_day)+14,DAY(fst_pay_day)),DAY(fst_pay_day))))))</f>
        <v/>
      </c>
      <c r="C613" s="46" t="str">
        <f t="shared" si="63"/>
        <v/>
      </c>
      <c r="D613" s="46" t="str">
        <f t="shared" si="64"/>
        <v/>
      </c>
      <c r="E613" s="47" t="str">
        <f t="shared" si="65"/>
        <v/>
      </c>
      <c r="F613" s="46" t="str">
        <f t="shared" si="66"/>
        <v/>
      </c>
      <c r="G613" s="46" t="str">
        <f t="shared" si="67"/>
        <v/>
      </c>
      <c r="H613" s="46" t="str">
        <f t="shared" si="68"/>
        <v/>
      </c>
    </row>
    <row r="614" spans="1:8" s="10" customFormat="1" ht="15" customHeight="1" x14ac:dyDescent="0.2">
      <c r="A614" s="10" t="str">
        <f t="shared" si="69"/>
        <v/>
      </c>
      <c r="B614" s="11" t="str">
        <f>IF(A614="","",IF(per_year=26,fst_pay_day+(pay_num-1)*per_y,IF(per_year=52,fst_pay_day+(pay_num-1)*per_y,DATE(YEAR(fst_pay_day),MONTH(fst_pay_day)+(A614-1)*IF(per_year&gt;=26,0,per_y),IF(per_year=24,IF((MOD(pay_num-1,2))=1,DAY(fst_pay_day)+14,DAY(fst_pay_day)),DAY(fst_pay_day))))))</f>
        <v/>
      </c>
      <c r="C614" s="46" t="str">
        <f t="shared" si="63"/>
        <v/>
      </c>
      <c r="D614" s="46" t="str">
        <f t="shared" si="64"/>
        <v/>
      </c>
      <c r="E614" s="47" t="str">
        <f t="shared" si="65"/>
        <v/>
      </c>
      <c r="F614" s="46" t="str">
        <f t="shared" si="66"/>
        <v/>
      </c>
      <c r="G614" s="46" t="str">
        <f t="shared" si="67"/>
        <v/>
      </c>
      <c r="H614" s="46" t="str">
        <f t="shared" si="68"/>
        <v/>
      </c>
    </row>
    <row r="615" spans="1:8" s="10" customFormat="1" ht="15" customHeight="1" x14ac:dyDescent="0.2">
      <c r="A615" s="10" t="str">
        <f t="shared" si="69"/>
        <v/>
      </c>
      <c r="B615" s="11" t="str">
        <f>IF(A615="","",IF(per_year=26,fst_pay_day+(pay_num-1)*per_y,IF(per_year=52,fst_pay_day+(pay_num-1)*per_y,DATE(YEAR(fst_pay_day),MONTH(fst_pay_day)+(A615-1)*IF(per_year&gt;=26,0,per_y),IF(per_year=24,IF((MOD(pay_num-1,2))=1,DAY(fst_pay_day)+14,DAY(fst_pay_day)),DAY(fst_pay_day))))))</f>
        <v/>
      </c>
      <c r="C615" s="46" t="str">
        <f t="shared" si="63"/>
        <v/>
      </c>
      <c r="D615" s="46" t="str">
        <f t="shared" si="64"/>
        <v/>
      </c>
      <c r="E615" s="47" t="str">
        <f t="shared" si="65"/>
        <v/>
      </c>
      <c r="F615" s="46" t="str">
        <f t="shared" si="66"/>
        <v/>
      </c>
      <c r="G615" s="46" t="str">
        <f t="shared" si="67"/>
        <v/>
      </c>
      <c r="H615" s="46" t="str">
        <f t="shared" si="68"/>
        <v/>
      </c>
    </row>
    <row r="616" spans="1:8" s="10" customFormat="1" ht="15" customHeight="1" x14ac:dyDescent="0.2">
      <c r="A616" s="10" t="str">
        <f t="shared" si="69"/>
        <v/>
      </c>
      <c r="B616" s="11" t="str">
        <f>IF(A616="","",IF(per_year=26,fst_pay_day+(pay_num-1)*per_y,IF(per_year=52,fst_pay_day+(pay_num-1)*per_y,DATE(YEAR(fst_pay_day),MONTH(fst_pay_day)+(A616-1)*IF(per_year&gt;=26,0,per_y),IF(per_year=24,IF((MOD(pay_num-1,2))=1,DAY(fst_pay_day)+14,DAY(fst_pay_day)),DAY(fst_pay_day))))))</f>
        <v/>
      </c>
      <c r="C616" s="46" t="str">
        <f t="shared" si="63"/>
        <v/>
      </c>
      <c r="D616" s="46" t="str">
        <f t="shared" si="64"/>
        <v/>
      </c>
      <c r="E616" s="47" t="str">
        <f t="shared" si="65"/>
        <v/>
      </c>
      <c r="F616" s="46" t="str">
        <f t="shared" si="66"/>
        <v/>
      </c>
      <c r="G616" s="46" t="str">
        <f t="shared" si="67"/>
        <v/>
      </c>
      <c r="H616" s="46" t="str">
        <f t="shared" si="68"/>
        <v/>
      </c>
    </row>
    <row r="617" spans="1:8" s="10" customFormat="1" ht="15" customHeight="1" x14ac:dyDescent="0.2">
      <c r="A617" s="10" t="str">
        <f t="shared" si="69"/>
        <v/>
      </c>
      <c r="B617" s="11" t="str">
        <f>IF(A617="","",IF(per_year=26,fst_pay_day+(pay_num-1)*per_y,IF(per_year=52,fst_pay_day+(pay_num-1)*per_y,DATE(YEAR(fst_pay_day),MONTH(fst_pay_day)+(A617-1)*IF(per_year&gt;=26,0,per_y),IF(per_year=24,IF((MOD(pay_num-1,2))=1,DAY(fst_pay_day)+14,DAY(fst_pay_day)),DAY(fst_pay_day))))))</f>
        <v/>
      </c>
      <c r="C617" s="46" t="str">
        <f t="shared" si="63"/>
        <v/>
      </c>
      <c r="D617" s="46" t="str">
        <f t="shared" si="64"/>
        <v/>
      </c>
      <c r="E617" s="47" t="str">
        <f t="shared" si="65"/>
        <v/>
      </c>
      <c r="F617" s="46" t="str">
        <f t="shared" si="66"/>
        <v/>
      </c>
      <c r="G617" s="46" t="str">
        <f t="shared" si="67"/>
        <v/>
      </c>
      <c r="H617" s="46" t="str">
        <f t="shared" si="68"/>
        <v/>
      </c>
    </row>
    <row r="618" spans="1:8" s="10" customFormat="1" ht="15" customHeight="1" x14ac:dyDescent="0.2">
      <c r="A618" s="10" t="str">
        <f t="shared" si="69"/>
        <v/>
      </c>
      <c r="B618" s="11" t="str">
        <f>IF(A618="","",IF(per_year=26,fst_pay_day+(pay_num-1)*per_y,IF(per_year=52,fst_pay_day+(pay_num-1)*per_y,DATE(YEAR(fst_pay_day),MONTH(fst_pay_day)+(A618-1)*IF(per_year&gt;=26,0,per_y),IF(per_year=24,IF((MOD(pay_num-1,2))=1,DAY(fst_pay_day)+14,DAY(fst_pay_day)),DAY(fst_pay_day))))))</f>
        <v/>
      </c>
      <c r="C618" s="46" t="str">
        <f t="shared" si="63"/>
        <v/>
      </c>
      <c r="D618" s="46" t="str">
        <f t="shared" si="64"/>
        <v/>
      </c>
      <c r="E618" s="47" t="str">
        <f t="shared" si="65"/>
        <v/>
      </c>
      <c r="F618" s="46" t="str">
        <f t="shared" si="66"/>
        <v/>
      </c>
      <c r="G618" s="46" t="str">
        <f t="shared" si="67"/>
        <v/>
      </c>
      <c r="H618" s="46" t="str">
        <f t="shared" si="68"/>
        <v/>
      </c>
    </row>
    <row r="619" spans="1:8" s="10" customFormat="1" ht="15" customHeight="1" x14ac:dyDescent="0.2">
      <c r="A619" s="10" t="str">
        <f t="shared" si="69"/>
        <v/>
      </c>
      <c r="B619" s="11" t="str">
        <f>IF(A619="","",IF(per_year=26,fst_pay_day+(pay_num-1)*per_y,IF(per_year=52,fst_pay_day+(pay_num-1)*per_y,DATE(YEAR(fst_pay_day),MONTH(fst_pay_day)+(A619-1)*IF(per_year&gt;=26,0,per_y),IF(per_year=24,IF((MOD(pay_num-1,2))=1,DAY(fst_pay_day)+14,DAY(fst_pay_day)),DAY(fst_pay_day))))))</f>
        <v/>
      </c>
      <c r="C619" s="46" t="str">
        <f t="shared" si="63"/>
        <v/>
      </c>
      <c r="D619" s="46" t="str">
        <f t="shared" si="64"/>
        <v/>
      </c>
      <c r="E619" s="47" t="str">
        <f t="shared" si="65"/>
        <v/>
      </c>
      <c r="F619" s="46" t="str">
        <f t="shared" si="66"/>
        <v/>
      </c>
      <c r="G619" s="46" t="str">
        <f t="shared" si="67"/>
        <v/>
      </c>
      <c r="H619" s="46" t="str">
        <f t="shared" si="68"/>
        <v/>
      </c>
    </row>
    <row r="620" spans="1:8" s="10" customFormat="1" ht="15" customHeight="1" x14ac:dyDescent="0.2">
      <c r="A620" s="10" t="str">
        <f t="shared" si="69"/>
        <v/>
      </c>
      <c r="B620" s="11" t="str">
        <f>IF(A620="","",IF(per_year=26,fst_pay_day+(pay_num-1)*per_y,IF(per_year=52,fst_pay_day+(pay_num-1)*per_y,DATE(YEAR(fst_pay_day),MONTH(fst_pay_day)+(A620-1)*IF(per_year&gt;=26,0,per_y),IF(per_year=24,IF((MOD(pay_num-1,2))=1,DAY(fst_pay_day)+14,DAY(fst_pay_day)),DAY(fst_pay_day))))))</f>
        <v/>
      </c>
      <c r="C620" s="46" t="str">
        <f t="shared" si="63"/>
        <v/>
      </c>
      <c r="D620" s="46" t="str">
        <f t="shared" si="64"/>
        <v/>
      </c>
      <c r="E620" s="47" t="str">
        <f t="shared" si="65"/>
        <v/>
      </c>
      <c r="F620" s="46" t="str">
        <f t="shared" si="66"/>
        <v/>
      </c>
      <c r="G620" s="46" t="str">
        <f t="shared" si="67"/>
        <v/>
      </c>
      <c r="H620" s="46" t="str">
        <f t="shared" si="68"/>
        <v/>
      </c>
    </row>
    <row r="621" spans="1:8" s="10" customFormat="1" ht="15" customHeight="1" x14ac:dyDescent="0.2">
      <c r="A621" s="10" t="str">
        <f t="shared" si="69"/>
        <v/>
      </c>
      <c r="B621" s="11" t="str">
        <f>IF(A621="","",IF(per_year=26,fst_pay_day+(pay_num-1)*per_y,IF(per_year=52,fst_pay_day+(pay_num-1)*per_y,DATE(YEAR(fst_pay_day),MONTH(fst_pay_day)+(A621-1)*IF(per_year&gt;=26,0,per_y),IF(per_year=24,IF((MOD(pay_num-1,2))=1,DAY(fst_pay_day)+14,DAY(fst_pay_day)),DAY(fst_pay_day))))))</f>
        <v/>
      </c>
      <c r="C621" s="46" t="str">
        <f t="shared" si="63"/>
        <v/>
      </c>
      <c r="D621" s="46" t="str">
        <f t="shared" si="64"/>
        <v/>
      </c>
      <c r="E621" s="47" t="str">
        <f t="shared" si="65"/>
        <v/>
      </c>
      <c r="F621" s="46" t="str">
        <f t="shared" si="66"/>
        <v/>
      </c>
      <c r="G621" s="46" t="str">
        <f t="shared" si="67"/>
        <v/>
      </c>
      <c r="H621" s="46" t="str">
        <f t="shared" si="68"/>
        <v/>
      </c>
    </row>
    <row r="622" spans="1:8" s="10" customFormat="1" ht="15" customHeight="1" x14ac:dyDescent="0.2">
      <c r="A622" s="10" t="str">
        <f t="shared" si="69"/>
        <v/>
      </c>
      <c r="B622" s="11" t="str">
        <f>IF(A622="","",IF(per_year=26,fst_pay_day+(pay_num-1)*per_y,IF(per_year=52,fst_pay_day+(pay_num-1)*per_y,DATE(YEAR(fst_pay_day),MONTH(fst_pay_day)+(A622-1)*IF(per_year&gt;=26,0,per_y),IF(per_year=24,IF((MOD(pay_num-1,2))=1,DAY(fst_pay_day)+14,DAY(fst_pay_day)),DAY(fst_pay_day))))))</f>
        <v/>
      </c>
      <c r="C622" s="46" t="str">
        <f t="shared" si="63"/>
        <v/>
      </c>
      <c r="D622" s="46" t="str">
        <f t="shared" si="64"/>
        <v/>
      </c>
      <c r="E622" s="47" t="str">
        <f t="shared" si="65"/>
        <v/>
      </c>
      <c r="F622" s="46" t="str">
        <f t="shared" si="66"/>
        <v/>
      </c>
      <c r="G622" s="46" t="str">
        <f t="shared" si="67"/>
        <v/>
      </c>
      <c r="H622" s="46" t="str">
        <f t="shared" si="68"/>
        <v/>
      </c>
    </row>
    <row r="623" spans="1:8" s="10" customFormat="1" ht="15" customHeight="1" x14ac:dyDescent="0.2">
      <c r="A623" s="10" t="str">
        <f t="shared" si="69"/>
        <v/>
      </c>
      <c r="B623" s="11" t="str">
        <f>IF(A623="","",IF(per_year=26,fst_pay_day+(pay_num-1)*per_y,IF(per_year=52,fst_pay_day+(pay_num-1)*per_y,DATE(YEAR(fst_pay_day),MONTH(fst_pay_day)+(A623-1)*IF(per_year&gt;=26,0,per_y),IF(per_year=24,IF((MOD(pay_num-1,2))=1,DAY(fst_pay_day)+14,DAY(fst_pay_day)),DAY(fst_pay_day))))))</f>
        <v/>
      </c>
      <c r="C623" s="46" t="str">
        <f t="shared" si="63"/>
        <v/>
      </c>
      <c r="D623" s="46" t="str">
        <f t="shared" si="64"/>
        <v/>
      </c>
      <c r="E623" s="47" t="str">
        <f t="shared" si="65"/>
        <v/>
      </c>
      <c r="F623" s="46" t="str">
        <f t="shared" si="66"/>
        <v/>
      </c>
      <c r="G623" s="46" t="str">
        <f t="shared" si="67"/>
        <v/>
      </c>
      <c r="H623" s="46" t="str">
        <f t="shared" si="68"/>
        <v/>
      </c>
    </row>
    <row r="624" spans="1:8" s="10" customFormat="1" ht="15" customHeight="1" x14ac:dyDescent="0.2">
      <c r="A624" s="10" t="str">
        <f t="shared" si="69"/>
        <v/>
      </c>
      <c r="B624" s="11" t="str">
        <f>IF(A624="","",IF(per_year=26,fst_pay_day+(pay_num-1)*per_y,IF(per_year=52,fst_pay_day+(pay_num-1)*per_y,DATE(YEAR(fst_pay_day),MONTH(fst_pay_day)+(A624-1)*IF(per_year&gt;=26,0,per_y),IF(per_year=24,IF((MOD(pay_num-1,2))=1,DAY(fst_pay_day)+14,DAY(fst_pay_day)),DAY(fst_pay_day))))))</f>
        <v/>
      </c>
      <c r="C624" s="46" t="str">
        <f t="shared" si="63"/>
        <v/>
      </c>
      <c r="D624" s="46" t="str">
        <f t="shared" si="64"/>
        <v/>
      </c>
      <c r="E624" s="47" t="str">
        <f t="shared" si="65"/>
        <v/>
      </c>
      <c r="F624" s="46" t="str">
        <f t="shared" si="66"/>
        <v/>
      </c>
      <c r="G624" s="46" t="str">
        <f t="shared" si="67"/>
        <v/>
      </c>
      <c r="H624" s="46" t="str">
        <f t="shared" si="68"/>
        <v/>
      </c>
    </row>
    <row r="625" spans="1:8" s="10" customFormat="1" ht="15" customHeight="1" x14ac:dyDescent="0.2">
      <c r="A625" s="10" t="str">
        <f t="shared" si="69"/>
        <v/>
      </c>
      <c r="B625" s="11" t="str">
        <f>IF(A625="","",IF(per_year=26,fst_pay_day+(pay_num-1)*per_y,IF(per_year=52,fst_pay_day+(pay_num-1)*per_y,DATE(YEAR(fst_pay_day),MONTH(fst_pay_day)+(A625-1)*IF(per_year&gt;=26,0,per_y),IF(per_year=24,IF((MOD(pay_num-1,2))=1,DAY(fst_pay_day)+14,DAY(fst_pay_day)),DAY(fst_pay_day))))))</f>
        <v/>
      </c>
      <c r="C625" s="46" t="str">
        <f t="shared" si="63"/>
        <v/>
      </c>
      <c r="D625" s="46" t="str">
        <f t="shared" si="64"/>
        <v/>
      </c>
      <c r="E625" s="47" t="str">
        <f t="shared" si="65"/>
        <v/>
      </c>
      <c r="F625" s="46" t="str">
        <f t="shared" si="66"/>
        <v/>
      </c>
      <c r="G625" s="46" t="str">
        <f t="shared" si="67"/>
        <v/>
      </c>
      <c r="H625" s="46" t="str">
        <f t="shared" si="68"/>
        <v/>
      </c>
    </row>
    <row r="626" spans="1:8" s="10" customFormat="1" ht="15" customHeight="1" x14ac:dyDescent="0.2">
      <c r="A626" s="10" t="str">
        <f t="shared" si="69"/>
        <v/>
      </c>
      <c r="B626" s="11" t="str">
        <f>IF(A626="","",IF(per_year=26,fst_pay_day+(pay_num-1)*per_y,IF(per_year=52,fst_pay_day+(pay_num-1)*per_y,DATE(YEAR(fst_pay_day),MONTH(fst_pay_day)+(A626-1)*IF(per_year&gt;=26,0,per_y),IF(per_year=24,IF((MOD(pay_num-1,2))=1,DAY(fst_pay_day)+14,DAY(fst_pay_day)),DAY(fst_pay_day))))))</f>
        <v/>
      </c>
      <c r="C626" s="46" t="str">
        <f t="shared" si="63"/>
        <v/>
      </c>
      <c r="D626" s="46" t="str">
        <f t="shared" si="64"/>
        <v/>
      </c>
      <c r="E626" s="47" t="str">
        <f t="shared" si="65"/>
        <v/>
      </c>
      <c r="F626" s="46" t="str">
        <f t="shared" si="66"/>
        <v/>
      </c>
      <c r="G626" s="46" t="str">
        <f t="shared" si="67"/>
        <v/>
      </c>
      <c r="H626" s="46" t="str">
        <f t="shared" si="68"/>
        <v/>
      </c>
    </row>
    <row r="627" spans="1:8" s="10" customFormat="1" ht="15" customHeight="1" x14ac:dyDescent="0.2">
      <c r="A627" s="10" t="str">
        <f t="shared" si="69"/>
        <v/>
      </c>
      <c r="B627" s="11" t="str">
        <f>IF(A627="","",IF(per_year=26,fst_pay_day+(pay_num-1)*per_y,IF(per_year=52,fst_pay_day+(pay_num-1)*per_y,DATE(YEAR(fst_pay_day),MONTH(fst_pay_day)+(A627-1)*IF(per_year&gt;=26,0,per_y),IF(per_year=24,IF((MOD(pay_num-1,2))=1,DAY(fst_pay_day)+14,DAY(fst_pay_day)),DAY(fst_pay_day))))))</f>
        <v/>
      </c>
      <c r="C627" s="46" t="str">
        <f t="shared" si="63"/>
        <v/>
      </c>
      <c r="D627" s="46" t="str">
        <f t="shared" si="64"/>
        <v/>
      </c>
      <c r="E627" s="47" t="str">
        <f t="shared" si="65"/>
        <v/>
      </c>
      <c r="F627" s="46" t="str">
        <f t="shared" si="66"/>
        <v/>
      </c>
      <c r="G627" s="46" t="str">
        <f t="shared" si="67"/>
        <v/>
      </c>
      <c r="H627" s="46" t="str">
        <f t="shared" si="68"/>
        <v/>
      </c>
    </row>
    <row r="628" spans="1:8" s="10" customFormat="1" ht="15" customHeight="1" x14ac:dyDescent="0.2">
      <c r="A628" s="10" t="str">
        <f t="shared" si="69"/>
        <v/>
      </c>
      <c r="B628" s="11" t="str">
        <f>IF(A628="","",IF(per_year=26,fst_pay_day+(pay_num-1)*per_y,IF(per_year=52,fst_pay_day+(pay_num-1)*per_y,DATE(YEAR(fst_pay_day),MONTH(fst_pay_day)+(A628-1)*IF(per_year&gt;=26,0,per_y),IF(per_year=24,IF((MOD(pay_num-1,2))=1,DAY(fst_pay_day)+14,DAY(fst_pay_day)),DAY(fst_pay_day))))))</f>
        <v/>
      </c>
      <c r="C628" s="46" t="str">
        <f t="shared" si="63"/>
        <v/>
      </c>
      <c r="D628" s="46" t="str">
        <f t="shared" si="64"/>
        <v/>
      </c>
      <c r="E628" s="47" t="str">
        <f t="shared" si="65"/>
        <v/>
      </c>
      <c r="F628" s="46" t="str">
        <f t="shared" si="66"/>
        <v/>
      </c>
      <c r="G628" s="46" t="str">
        <f t="shared" si="67"/>
        <v/>
      </c>
      <c r="H628" s="46" t="str">
        <f t="shared" si="68"/>
        <v/>
      </c>
    </row>
    <row r="629" spans="1:8" s="10" customFormat="1" ht="15" customHeight="1" x14ac:dyDescent="0.2">
      <c r="A629" s="10" t="str">
        <f t="shared" si="69"/>
        <v/>
      </c>
      <c r="B629" s="11" t="str">
        <f>IF(A629="","",IF(per_year=26,fst_pay_day+(pay_num-1)*per_y,IF(per_year=52,fst_pay_day+(pay_num-1)*per_y,DATE(YEAR(fst_pay_day),MONTH(fst_pay_day)+(A629-1)*IF(per_year&gt;=26,0,per_y),IF(per_year=24,IF((MOD(pay_num-1,2))=1,DAY(fst_pay_day)+14,DAY(fst_pay_day)),DAY(fst_pay_day))))))</f>
        <v/>
      </c>
      <c r="C629" s="46" t="str">
        <f t="shared" si="63"/>
        <v/>
      </c>
      <c r="D629" s="46" t="str">
        <f t="shared" si="64"/>
        <v/>
      </c>
      <c r="E629" s="47" t="str">
        <f t="shared" si="65"/>
        <v/>
      </c>
      <c r="F629" s="46" t="str">
        <f t="shared" si="66"/>
        <v/>
      </c>
      <c r="G629" s="46" t="str">
        <f t="shared" si="67"/>
        <v/>
      </c>
      <c r="H629" s="46" t="str">
        <f t="shared" si="68"/>
        <v/>
      </c>
    </row>
    <row r="630" spans="1:8" s="10" customFormat="1" ht="15" customHeight="1" x14ac:dyDescent="0.2">
      <c r="A630" s="10" t="str">
        <f t="shared" si="69"/>
        <v/>
      </c>
      <c r="B630" s="11" t="str">
        <f>IF(A630="","",IF(per_year=26,fst_pay_day+(pay_num-1)*per_y,IF(per_year=52,fst_pay_day+(pay_num-1)*per_y,DATE(YEAR(fst_pay_day),MONTH(fst_pay_day)+(A630-1)*IF(per_year&gt;=26,0,per_y),IF(per_year=24,IF((MOD(pay_num-1,2))=1,DAY(fst_pay_day)+14,DAY(fst_pay_day)),DAY(fst_pay_day))))))</f>
        <v/>
      </c>
      <c r="C630" s="46" t="str">
        <f t="shared" si="63"/>
        <v/>
      </c>
      <c r="D630" s="46" t="str">
        <f t="shared" si="64"/>
        <v/>
      </c>
      <c r="E630" s="47" t="str">
        <f t="shared" si="65"/>
        <v/>
      </c>
      <c r="F630" s="46" t="str">
        <f t="shared" si="66"/>
        <v/>
      </c>
      <c r="G630" s="46" t="str">
        <f t="shared" si="67"/>
        <v/>
      </c>
      <c r="H630" s="46" t="str">
        <f t="shared" si="68"/>
        <v/>
      </c>
    </row>
    <row r="631" spans="1:8" s="10" customFormat="1" ht="15" customHeight="1" x14ac:dyDescent="0.2">
      <c r="A631" s="10" t="str">
        <f t="shared" si="69"/>
        <v/>
      </c>
      <c r="B631" s="11" t="str">
        <f>IF(A631="","",IF(per_year=26,fst_pay_day+(pay_num-1)*per_y,IF(per_year=52,fst_pay_day+(pay_num-1)*per_y,DATE(YEAR(fst_pay_day),MONTH(fst_pay_day)+(A631-1)*IF(per_year&gt;=26,0,per_y),IF(per_year=24,IF((MOD(pay_num-1,2))=1,DAY(fst_pay_day)+14,DAY(fst_pay_day)),DAY(fst_pay_day))))))</f>
        <v/>
      </c>
      <c r="C631" s="46" t="str">
        <f t="shared" si="63"/>
        <v/>
      </c>
      <c r="D631" s="46" t="str">
        <f t="shared" si="64"/>
        <v/>
      </c>
      <c r="E631" s="47" t="str">
        <f t="shared" si="65"/>
        <v/>
      </c>
      <c r="F631" s="46" t="str">
        <f t="shared" si="66"/>
        <v/>
      </c>
      <c r="G631" s="46" t="str">
        <f t="shared" si="67"/>
        <v/>
      </c>
      <c r="H631" s="46" t="str">
        <f t="shared" si="68"/>
        <v/>
      </c>
    </row>
    <row r="632" spans="1:8" s="10" customFormat="1" ht="15" customHeight="1" x14ac:dyDescent="0.2">
      <c r="A632" s="10" t="str">
        <f t="shared" si="69"/>
        <v/>
      </c>
      <c r="B632" s="11" t="str">
        <f>IF(A632="","",IF(per_year=26,fst_pay_day+(pay_num-1)*per_y,IF(per_year=52,fst_pay_day+(pay_num-1)*per_y,DATE(YEAR(fst_pay_day),MONTH(fst_pay_day)+(A632-1)*IF(per_year&gt;=26,0,per_y),IF(per_year=24,IF((MOD(pay_num-1,2))=1,DAY(fst_pay_day)+14,DAY(fst_pay_day)),DAY(fst_pay_day))))))</f>
        <v/>
      </c>
      <c r="C632" s="46" t="str">
        <f t="shared" si="63"/>
        <v/>
      </c>
      <c r="D632" s="46" t="str">
        <f t="shared" si="64"/>
        <v/>
      </c>
      <c r="E632" s="47" t="str">
        <f t="shared" si="65"/>
        <v/>
      </c>
      <c r="F632" s="46" t="str">
        <f t="shared" si="66"/>
        <v/>
      </c>
      <c r="G632" s="46" t="str">
        <f t="shared" si="67"/>
        <v/>
      </c>
      <c r="H632" s="46" t="str">
        <f t="shared" si="68"/>
        <v/>
      </c>
    </row>
    <row r="633" spans="1:8" s="10" customFormat="1" ht="15" customHeight="1" x14ac:dyDescent="0.2">
      <c r="A633" s="10" t="str">
        <f t="shared" si="69"/>
        <v/>
      </c>
      <c r="B633" s="11" t="str">
        <f>IF(A633="","",IF(per_year=26,fst_pay_day+(pay_num-1)*per_y,IF(per_year=52,fst_pay_day+(pay_num-1)*per_y,DATE(YEAR(fst_pay_day),MONTH(fst_pay_day)+(A633-1)*IF(per_year&gt;=26,0,per_y),IF(per_year=24,IF((MOD(pay_num-1,2))=1,DAY(fst_pay_day)+14,DAY(fst_pay_day)),DAY(fst_pay_day))))))</f>
        <v/>
      </c>
      <c r="C633" s="46" t="str">
        <f t="shared" si="63"/>
        <v/>
      </c>
      <c r="D633" s="46" t="str">
        <f t="shared" si="64"/>
        <v/>
      </c>
      <c r="E633" s="47" t="str">
        <f t="shared" si="65"/>
        <v/>
      </c>
      <c r="F633" s="46" t="str">
        <f t="shared" si="66"/>
        <v/>
      </c>
      <c r="G633" s="46" t="str">
        <f t="shared" si="67"/>
        <v/>
      </c>
      <c r="H633" s="46" t="str">
        <f t="shared" si="68"/>
        <v/>
      </c>
    </row>
    <row r="634" spans="1:8" s="10" customFormat="1" ht="15" customHeight="1" x14ac:dyDescent="0.2">
      <c r="A634" s="10" t="str">
        <f t="shared" si="69"/>
        <v/>
      </c>
      <c r="B634" s="11" t="str">
        <f>IF(A634="","",IF(per_year=26,fst_pay_day+(pay_num-1)*per_y,IF(per_year=52,fst_pay_day+(pay_num-1)*per_y,DATE(YEAR(fst_pay_day),MONTH(fst_pay_day)+(A634-1)*IF(per_year&gt;=26,0,per_y),IF(per_year=24,IF((MOD(pay_num-1,2))=1,DAY(fst_pay_day)+14,DAY(fst_pay_day)),DAY(fst_pay_day))))))</f>
        <v/>
      </c>
      <c r="C634" s="46" t="str">
        <f t="shared" si="63"/>
        <v/>
      </c>
      <c r="D634" s="46" t="str">
        <f t="shared" si="64"/>
        <v/>
      </c>
      <c r="E634" s="47" t="str">
        <f t="shared" si="65"/>
        <v/>
      </c>
      <c r="F634" s="46" t="str">
        <f t="shared" si="66"/>
        <v/>
      </c>
      <c r="G634" s="46" t="str">
        <f t="shared" si="67"/>
        <v/>
      </c>
      <c r="H634" s="46" t="str">
        <f t="shared" si="68"/>
        <v/>
      </c>
    </row>
    <row r="635" spans="1:8" s="10" customFormat="1" ht="15" customHeight="1" x14ac:dyDescent="0.2">
      <c r="A635" s="10" t="str">
        <f t="shared" si="69"/>
        <v/>
      </c>
      <c r="B635" s="11" t="str">
        <f>IF(A635="","",IF(per_year=26,fst_pay_day+(pay_num-1)*per_y,IF(per_year=52,fst_pay_day+(pay_num-1)*per_y,DATE(YEAR(fst_pay_day),MONTH(fst_pay_day)+(A635-1)*IF(per_year&gt;=26,0,per_y),IF(per_year=24,IF((MOD(pay_num-1,2))=1,DAY(fst_pay_day)+14,DAY(fst_pay_day)),DAY(fst_pay_day))))))</f>
        <v/>
      </c>
      <c r="C635" s="46" t="str">
        <f t="shared" si="63"/>
        <v/>
      </c>
      <c r="D635" s="46" t="str">
        <f t="shared" si="64"/>
        <v/>
      </c>
      <c r="E635" s="47" t="str">
        <f t="shared" si="65"/>
        <v/>
      </c>
      <c r="F635" s="46" t="str">
        <f t="shared" si="66"/>
        <v/>
      </c>
      <c r="G635" s="46" t="str">
        <f t="shared" si="67"/>
        <v/>
      </c>
      <c r="H635" s="46" t="str">
        <f t="shared" si="68"/>
        <v/>
      </c>
    </row>
    <row r="636" spans="1:8" s="10" customFormat="1" ht="15" customHeight="1" x14ac:dyDescent="0.2">
      <c r="A636" s="10" t="str">
        <f t="shared" si="69"/>
        <v/>
      </c>
      <c r="B636" s="11" t="str">
        <f>IF(A636="","",IF(per_year=26,fst_pay_day+(pay_num-1)*per_y,IF(per_year=52,fst_pay_day+(pay_num-1)*per_y,DATE(YEAR(fst_pay_day),MONTH(fst_pay_day)+(A636-1)*IF(per_year&gt;=26,0,per_y),IF(per_year=24,IF((MOD(pay_num-1,2))=1,DAY(fst_pay_day)+14,DAY(fst_pay_day)),DAY(fst_pay_day))))))</f>
        <v/>
      </c>
      <c r="C636" s="46" t="str">
        <f t="shared" si="63"/>
        <v/>
      </c>
      <c r="D636" s="46" t="str">
        <f t="shared" si="64"/>
        <v/>
      </c>
      <c r="E636" s="47" t="str">
        <f t="shared" si="65"/>
        <v/>
      </c>
      <c r="F636" s="46" t="str">
        <f t="shared" si="66"/>
        <v/>
      </c>
      <c r="G636" s="46" t="str">
        <f t="shared" si="67"/>
        <v/>
      </c>
      <c r="H636" s="46" t="str">
        <f t="shared" si="68"/>
        <v/>
      </c>
    </row>
    <row r="637" spans="1:8" s="10" customFormat="1" ht="15" customHeight="1" x14ac:dyDescent="0.2">
      <c r="A637" s="10" t="str">
        <f t="shared" si="69"/>
        <v/>
      </c>
      <c r="B637" s="11" t="str">
        <f>IF(A637="","",IF(per_year=26,fst_pay_day+(pay_num-1)*per_y,IF(per_year=52,fst_pay_day+(pay_num-1)*per_y,DATE(YEAR(fst_pay_day),MONTH(fst_pay_day)+(A637-1)*IF(per_year&gt;=26,0,per_y),IF(per_year=24,IF((MOD(pay_num-1,2))=1,DAY(fst_pay_day)+14,DAY(fst_pay_day)),DAY(fst_pay_day))))))</f>
        <v/>
      </c>
      <c r="C637" s="46" t="str">
        <f t="shared" si="63"/>
        <v/>
      </c>
      <c r="D637" s="46" t="str">
        <f t="shared" si="64"/>
        <v/>
      </c>
      <c r="E637" s="47" t="str">
        <f t="shared" si="65"/>
        <v/>
      </c>
      <c r="F637" s="46" t="str">
        <f t="shared" si="66"/>
        <v/>
      </c>
      <c r="G637" s="46" t="str">
        <f t="shared" si="67"/>
        <v/>
      </c>
      <c r="H637" s="46" t="str">
        <f t="shared" si="68"/>
        <v/>
      </c>
    </row>
    <row r="638" spans="1:8" s="10" customFormat="1" ht="15" customHeight="1" x14ac:dyDescent="0.2">
      <c r="A638" s="10" t="str">
        <f t="shared" si="69"/>
        <v/>
      </c>
      <c r="B638" s="11" t="str">
        <f>IF(A638="","",IF(per_year=26,fst_pay_day+(pay_num-1)*per_y,IF(per_year=52,fst_pay_day+(pay_num-1)*per_y,DATE(YEAR(fst_pay_day),MONTH(fst_pay_day)+(A638-1)*IF(per_year&gt;=26,0,per_y),IF(per_year=24,IF((MOD(pay_num-1,2))=1,DAY(fst_pay_day)+14,DAY(fst_pay_day)),DAY(fst_pay_day))))))</f>
        <v/>
      </c>
      <c r="C638" s="46" t="str">
        <f t="shared" si="63"/>
        <v/>
      </c>
      <c r="D638" s="46" t="str">
        <f t="shared" si="64"/>
        <v/>
      </c>
      <c r="E638" s="47" t="str">
        <f t="shared" si="65"/>
        <v/>
      </c>
      <c r="F638" s="46" t="str">
        <f t="shared" si="66"/>
        <v/>
      </c>
      <c r="G638" s="46" t="str">
        <f t="shared" si="67"/>
        <v/>
      </c>
      <c r="H638" s="46" t="str">
        <f t="shared" si="68"/>
        <v/>
      </c>
    </row>
    <row r="639" spans="1:8" s="10" customFormat="1" ht="15" customHeight="1" x14ac:dyDescent="0.2">
      <c r="A639" s="10" t="str">
        <f t="shared" si="69"/>
        <v/>
      </c>
      <c r="B639" s="11" t="str">
        <f>IF(A639="","",IF(per_year=26,fst_pay_day+(pay_num-1)*per_y,IF(per_year=52,fst_pay_day+(pay_num-1)*per_y,DATE(YEAR(fst_pay_day),MONTH(fst_pay_day)+(A639-1)*IF(per_year&gt;=26,0,per_y),IF(per_year=24,IF((MOD(pay_num-1,2))=1,DAY(fst_pay_day)+14,DAY(fst_pay_day)),DAY(fst_pay_day))))))</f>
        <v/>
      </c>
      <c r="C639" s="46" t="str">
        <f t="shared" si="63"/>
        <v/>
      </c>
      <c r="D639" s="46" t="str">
        <f t="shared" si="64"/>
        <v/>
      </c>
      <c r="E639" s="47" t="str">
        <f t="shared" si="65"/>
        <v/>
      </c>
      <c r="F639" s="46" t="str">
        <f t="shared" si="66"/>
        <v/>
      </c>
      <c r="G639" s="46" t="str">
        <f t="shared" si="67"/>
        <v/>
      </c>
      <c r="H639" s="46" t="str">
        <f t="shared" si="68"/>
        <v/>
      </c>
    </row>
    <row r="640" spans="1:8" s="10" customFormat="1" ht="15" customHeight="1" x14ac:dyDescent="0.2">
      <c r="A640" s="10" t="str">
        <f t="shared" si="69"/>
        <v/>
      </c>
      <c r="B640" s="11" t="str">
        <f>IF(A640="","",IF(per_year=26,fst_pay_day+(pay_num-1)*per_y,IF(per_year=52,fst_pay_day+(pay_num-1)*per_y,DATE(YEAR(fst_pay_day),MONTH(fst_pay_day)+(A640-1)*IF(per_year&gt;=26,0,per_y),IF(per_year=24,IF((MOD(pay_num-1,2))=1,DAY(fst_pay_day)+14,DAY(fst_pay_day)),DAY(fst_pay_day))))))</f>
        <v/>
      </c>
      <c r="C640" s="46" t="str">
        <f t="shared" si="63"/>
        <v/>
      </c>
      <c r="D640" s="46" t="str">
        <f t="shared" si="64"/>
        <v/>
      </c>
      <c r="E640" s="47" t="str">
        <f t="shared" si="65"/>
        <v/>
      </c>
      <c r="F640" s="46" t="str">
        <f t="shared" si="66"/>
        <v/>
      </c>
      <c r="G640" s="46" t="str">
        <f t="shared" si="67"/>
        <v/>
      </c>
      <c r="H640" s="46" t="str">
        <f t="shared" si="68"/>
        <v/>
      </c>
    </row>
    <row r="641" spans="1:8" s="10" customFormat="1" ht="15" customHeight="1" x14ac:dyDescent="0.2">
      <c r="A641" s="10" t="str">
        <f t="shared" si="69"/>
        <v/>
      </c>
      <c r="B641" s="11" t="str">
        <f>IF(A641="","",IF(per_year=26,fst_pay_day+(pay_num-1)*per_y,IF(per_year=52,fst_pay_day+(pay_num-1)*per_y,DATE(YEAR(fst_pay_day),MONTH(fst_pay_day)+(A641-1)*IF(per_year&gt;=26,0,per_y),IF(per_year=24,IF((MOD(pay_num-1,2))=1,DAY(fst_pay_day)+14,DAY(fst_pay_day)),DAY(fst_pay_day))))))</f>
        <v/>
      </c>
      <c r="C641" s="46" t="str">
        <f t="shared" si="63"/>
        <v/>
      </c>
      <c r="D641" s="46" t="str">
        <f t="shared" si="64"/>
        <v/>
      </c>
      <c r="E641" s="47" t="str">
        <f t="shared" si="65"/>
        <v/>
      </c>
      <c r="F641" s="46" t="str">
        <f t="shared" si="66"/>
        <v/>
      </c>
      <c r="G641" s="46" t="str">
        <f t="shared" si="67"/>
        <v/>
      </c>
      <c r="H641" s="46" t="str">
        <f t="shared" si="68"/>
        <v/>
      </c>
    </row>
    <row r="642" spans="1:8" s="10" customFormat="1" ht="15" customHeight="1" x14ac:dyDescent="0.2">
      <c r="A642" s="10" t="str">
        <f t="shared" si="69"/>
        <v/>
      </c>
      <c r="B642" s="11" t="str">
        <f>IF(A642="","",IF(per_year=26,fst_pay_day+(pay_num-1)*per_y,IF(per_year=52,fst_pay_day+(pay_num-1)*per_y,DATE(YEAR(fst_pay_day),MONTH(fst_pay_day)+(A642-1)*IF(per_year&gt;=26,0,per_y),IF(per_year=24,IF((MOD(pay_num-1,2))=1,DAY(fst_pay_day)+14,DAY(fst_pay_day)),DAY(fst_pay_day))))))</f>
        <v/>
      </c>
      <c r="C642" s="46" t="str">
        <f t="shared" si="63"/>
        <v/>
      </c>
      <c r="D642" s="46" t="str">
        <f t="shared" si="64"/>
        <v/>
      </c>
      <c r="E642" s="47" t="str">
        <f t="shared" si="65"/>
        <v/>
      </c>
      <c r="F642" s="46" t="str">
        <f t="shared" si="66"/>
        <v/>
      </c>
      <c r="G642" s="46" t="str">
        <f t="shared" si="67"/>
        <v/>
      </c>
      <c r="H642" s="46" t="str">
        <f t="shared" si="68"/>
        <v/>
      </c>
    </row>
    <row r="643" spans="1:8" s="10" customFormat="1" ht="15" customHeight="1" x14ac:dyDescent="0.2">
      <c r="A643" s="10" t="str">
        <f t="shared" si="69"/>
        <v/>
      </c>
      <c r="B643" s="11" t="str">
        <f>IF(A643="","",IF(per_year=26,fst_pay_day+(pay_num-1)*per_y,IF(per_year=52,fst_pay_day+(pay_num-1)*per_y,DATE(YEAR(fst_pay_day),MONTH(fst_pay_day)+(A643-1)*IF(per_year&gt;=26,0,per_y),IF(per_year=24,IF((MOD(pay_num-1,2))=1,DAY(fst_pay_day)+14,DAY(fst_pay_day)),DAY(fst_pay_day))))))</f>
        <v/>
      </c>
      <c r="C643" s="46" t="str">
        <f t="shared" si="63"/>
        <v/>
      </c>
      <c r="D643" s="46" t="str">
        <f t="shared" si="64"/>
        <v/>
      </c>
      <c r="E643" s="47" t="str">
        <f t="shared" si="65"/>
        <v/>
      </c>
      <c r="F643" s="46" t="str">
        <f t="shared" si="66"/>
        <v/>
      </c>
      <c r="G643" s="46" t="str">
        <f t="shared" si="67"/>
        <v/>
      </c>
      <c r="H643" s="46" t="str">
        <f t="shared" si="68"/>
        <v/>
      </c>
    </row>
    <row r="644" spans="1:8" s="10" customFormat="1" ht="15" customHeight="1" x14ac:dyDescent="0.2">
      <c r="A644" s="10" t="str">
        <f t="shared" si="69"/>
        <v/>
      </c>
      <c r="B644" s="11" t="str">
        <f>IF(A644="","",IF(per_year=26,fst_pay_day+(pay_num-1)*per_y,IF(per_year=52,fst_pay_day+(pay_num-1)*per_y,DATE(YEAR(fst_pay_day),MONTH(fst_pay_day)+(A644-1)*IF(per_year&gt;=26,0,per_y),IF(per_year=24,IF((MOD(pay_num-1,2))=1,DAY(fst_pay_day)+14,DAY(fst_pay_day)),DAY(fst_pay_day))))))</f>
        <v/>
      </c>
      <c r="C644" s="46" t="str">
        <f t="shared" si="63"/>
        <v/>
      </c>
      <c r="D644" s="46" t="str">
        <f t="shared" si="64"/>
        <v/>
      </c>
      <c r="E644" s="47" t="str">
        <f t="shared" si="65"/>
        <v/>
      </c>
      <c r="F644" s="46" t="str">
        <f t="shared" si="66"/>
        <v/>
      </c>
      <c r="G644" s="46" t="str">
        <f t="shared" si="67"/>
        <v/>
      </c>
      <c r="H644" s="46" t="str">
        <f t="shared" si="68"/>
        <v/>
      </c>
    </row>
    <row r="645" spans="1:8" s="10" customFormat="1" ht="15" customHeight="1" x14ac:dyDescent="0.2">
      <c r="A645" s="10" t="str">
        <f t="shared" si="69"/>
        <v/>
      </c>
      <c r="B645" s="11" t="str">
        <f>IF(A645="","",IF(per_year=26,fst_pay_day+(pay_num-1)*per_y,IF(per_year=52,fst_pay_day+(pay_num-1)*per_y,DATE(YEAR(fst_pay_day),MONTH(fst_pay_day)+(A645-1)*IF(per_year&gt;=26,0,per_y),IF(per_year=24,IF((MOD(pay_num-1,2))=1,DAY(fst_pay_day)+14,DAY(fst_pay_day)),DAY(fst_pay_day))))))</f>
        <v/>
      </c>
      <c r="C645" s="46" t="str">
        <f t="shared" si="63"/>
        <v/>
      </c>
      <c r="D645" s="46" t="str">
        <f t="shared" si="64"/>
        <v/>
      </c>
      <c r="E645" s="47" t="str">
        <f t="shared" si="65"/>
        <v/>
      </c>
      <c r="F645" s="46" t="str">
        <f t="shared" si="66"/>
        <v/>
      </c>
      <c r="G645" s="46" t="str">
        <f t="shared" si="67"/>
        <v/>
      </c>
      <c r="H645" s="46" t="str">
        <f t="shared" si="68"/>
        <v/>
      </c>
    </row>
    <row r="646" spans="1:8" s="10" customFormat="1" ht="15" customHeight="1" x14ac:dyDescent="0.2">
      <c r="A646" s="10" t="str">
        <f t="shared" si="69"/>
        <v/>
      </c>
      <c r="B646" s="11" t="str">
        <f>IF(A646="","",IF(per_year=26,fst_pay_day+(pay_num-1)*per_y,IF(per_year=52,fst_pay_day+(pay_num-1)*per_y,DATE(YEAR(fst_pay_day),MONTH(fst_pay_day)+(A646-1)*IF(per_year&gt;=26,0,per_y),IF(per_year=24,IF((MOD(pay_num-1,2))=1,DAY(fst_pay_day)+14,DAY(fst_pay_day)),DAY(fst_pay_day))))))</f>
        <v/>
      </c>
      <c r="C646" s="46" t="str">
        <f t="shared" si="63"/>
        <v/>
      </c>
      <c r="D646" s="46" t="str">
        <f t="shared" si="64"/>
        <v/>
      </c>
      <c r="E646" s="47" t="str">
        <f t="shared" si="65"/>
        <v/>
      </c>
      <c r="F646" s="46" t="str">
        <f t="shared" si="66"/>
        <v/>
      </c>
      <c r="G646" s="46" t="str">
        <f t="shared" si="67"/>
        <v/>
      </c>
      <c r="H646" s="46" t="str">
        <f t="shared" si="68"/>
        <v/>
      </c>
    </row>
    <row r="647" spans="1:8" s="10" customFormat="1" ht="15" customHeight="1" x14ac:dyDescent="0.2">
      <c r="A647" s="10" t="str">
        <f t="shared" si="69"/>
        <v/>
      </c>
      <c r="B647" s="11" t="str">
        <f>IF(A647="","",IF(per_year=26,fst_pay_day+(pay_num-1)*per_y,IF(per_year=52,fst_pay_day+(pay_num-1)*per_y,DATE(YEAR(fst_pay_day),MONTH(fst_pay_day)+(A647-1)*IF(per_year&gt;=26,0,per_y),IF(per_year=24,IF((MOD(pay_num-1,2))=1,DAY(fst_pay_day)+14,DAY(fst_pay_day)),DAY(fst_pay_day))))))</f>
        <v/>
      </c>
      <c r="C647" s="46" t="str">
        <f t="shared" ref="C647:C710" si="70">IF(A647="","",IF(A647=baloon,H646+D647,IF(IF(dif_payment&gt;0,dif_payment,IF(OR(add_pay=FALSE,add_pay_freq="",add_pay_freq=0),emp,IF(MOD(A647,add_pay_freq)=0,emp+add_pay_am,emp)))&gt;H646+D647,H646+D647,IF(dif_payment&gt;0,dif_payment,IF(OR(add_pay=FALSE,add_pay_freq="",add_pay_freq=0),emp,IF(MOD(A647,add_pay_freq)=0,emp+add_pay_am,emp))))))</f>
        <v/>
      </c>
      <c r="D647" s="46" t="str">
        <f t="shared" ref="D647:D710" si="71">IF(A647="","",IF(rounding,ROUND((B647-B646)*(G646*rate),2),(B647-B646)*(G646*rate)))</f>
        <v/>
      </c>
      <c r="E647" s="47" t="str">
        <f t="shared" ref="E647:E710" si="72">IF(A647="","",IF((payment-interest)&lt;0,0,payment-interest))</f>
        <v/>
      </c>
      <c r="F647" s="46" t="str">
        <f t="shared" ref="F647:F710" si="73">IF(A647="","",IF(payment&gt;interest_balance,0,interest_balance-payment))</f>
        <v/>
      </c>
      <c r="G647" s="46" t="str">
        <f t="shared" ref="G647:G710" si="74">IF(A647="","",IF(payment&gt;interest_balance,G646+interest_balance-payment,G646))</f>
        <v/>
      </c>
      <c r="H647" s="46" t="str">
        <f t="shared" ref="H647:H710" si="75">IF(A647="","",G647+F647)</f>
        <v/>
      </c>
    </row>
    <row r="648" spans="1:8" s="10" customFormat="1" ht="15" customHeight="1" x14ac:dyDescent="0.2">
      <c r="A648" s="10" t="str">
        <f t="shared" ref="A648:A711" si="76">IF(OR(H647&lt;=0.004,H647=""),"",A647+1)</f>
        <v/>
      </c>
      <c r="B648" s="11" t="str">
        <f>IF(A648="","",IF(per_year=26,fst_pay_day+(pay_num-1)*per_y,IF(per_year=52,fst_pay_day+(pay_num-1)*per_y,DATE(YEAR(fst_pay_day),MONTH(fst_pay_day)+(A648-1)*IF(per_year&gt;=26,0,per_y),IF(per_year=24,IF((MOD(pay_num-1,2))=1,DAY(fst_pay_day)+14,DAY(fst_pay_day)),DAY(fst_pay_day))))))</f>
        <v/>
      </c>
      <c r="C648" s="46" t="str">
        <f t="shared" si="70"/>
        <v/>
      </c>
      <c r="D648" s="46" t="str">
        <f t="shared" si="71"/>
        <v/>
      </c>
      <c r="E648" s="47" t="str">
        <f t="shared" si="72"/>
        <v/>
      </c>
      <c r="F648" s="46" t="str">
        <f t="shared" si="73"/>
        <v/>
      </c>
      <c r="G648" s="46" t="str">
        <f t="shared" si="74"/>
        <v/>
      </c>
      <c r="H648" s="46" t="str">
        <f t="shared" si="75"/>
        <v/>
      </c>
    </row>
    <row r="649" spans="1:8" s="10" customFormat="1" ht="15" customHeight="1" x14ac:dyDescent="0.2">
      <c r="A649" s="10" t="str">
        <f t="shared" si="76"/>
        <v/>
      </c>
      <c r="B649" s="11" t="str">
        <f>IF(A649="","",IF(per_year=26,fst_pay_day+(pay_num-1)*per_y,IF(per_year=52,fst_pay_day+(pay_num-1)*per_y,DATE(YEAR(fst_pay_day),MONTH(fst_pay_day)+(A649-1)*IF(per_year&gt;=26,0,per_y),IF(per_year=24,IF((MOD(pay_num-1,2))=1,DAY(fst_pay_day)+14,DAY(fst_pay_day)),DAY(fst_pay_day))))))</f>
        <v/>
      </c>
      <c r="C649" s="46" t="str">
        <f t="shared" si="70"/>
        <v/>
      </c>
      <c r="D649" s="46" t="str">
        <f t="shared" si="71"/>
        <v/>
      </c>
      <c r="E649" s="47" t="str">
        <f t="shared" si="72"/>
        <v/>
      </c>
      <c r="F649" s="46" t="str">
        <f t="shared" si="73"/>
        <v/>
      </c>
      <c r="G649" s="46" t="str">
        <f t="shared" si="74"/>
        <v/>
      </c>
      <c r="H649" s="46" t="str">
        <f t="shared" si="75"/>
        <v/>
      </c>
    </row>
    <row r="650" spans="1:8" s="10" customFormat="1" ht="15" customHeight="1" x14ac:dyDescent="0.2">
      <c r="A650" s="10" t="str">
        <f t="shared" si="76"/>
        <v/>
      </c>
      <c r="B650" s="11" t="str">
        <f>IF(A650="","",IF(per_year=26,fst_pay_day+(pay_num-1)*per_y,IF(per_year=52,fst_pay_day+(pay_num-1)*per_y,DATE(YEAR(fst_pay_day),MONTH(fst_pay_day)+(A650-1)*IF(per_year&gt;=26,0,per_y),IF(per_year=24,IF((MOD(pay_num-1,2))=1,DAY(fst_pay_day)+14,DAY(fst_pay_day)),DAY(fst_pay_day))))))</f>
        <v/>
      </c>
      <c r="C650" s="46" t="str">
        <f t="shared" si="70"/>
        <v/>
      </c>
      <c r="D650" s="46" t="str">
        <f t="shared" si="71"/>
        <v/>
      </c>
      <c r="E650" s="47" t="str">
        <f t="shared" si="72"/>
        <v/>
      </c>
      <c r="F650" s="46" t="str">
        <f t="shared" si="73"/>
        <v/>
      </c>
      <c r="G650" s="46" t="str">
        <f t="shared" si="74"/>
        <v/>
      </c>
      <c r="H650" s="46" t="str">
        <f t="shared" si="75"/>
        <v/>
      </c>
    </row>
    <row r="651" spans="1:8" s="10" customFormat="1" ht="15" customHeight="1" x14ac:dyDescent="0.2">
      <c r="A651" s="10" t="str">
        <f t="shared" si="76"/>
        <v/>
      </c>
      <c r="B651" s="11" t="str">
        <f>IF(A651="","",IF(per_year=26,fst_pay_day+(pay_num-1)*per_y,IF(per_year=52,fst_pay_day+(pay_num-1)*per_y,DATE(YEAR(fst_pay_day),MONTH(fst_pay_day)+(A651-1)*IF(per_year&gt;=26,0,per_y),IF(per_year=24,IF((MOD(pay_num-1,2))=1,DAY(fst_pay_day)+14,DAY(fst_pay_day)),DAY(fst_pay_day))))))</f>
        <v/>
      </c>
      <c r="C651" s="46" t="str">
        <f t="shared" si="70"/>
        <v/>
      </c>
      <c r="D651" s="46" t="str">
        <f t="shared" si="71"/>
        <v/>
      </c>
      <c r="E651" s="47" t="str">
        <f t="shared" si="72"/>
        <v/>
      </c>
      <c r="F651" s="46" t="str">
        <f t="shared" si="73"/>
        <v/>
      </c>
      <c r="G651" s="46" t="str">
        <f t="shared" si="74"/>
        <v/>
      </c>
      <c r="H651" s="46" t="str">
        <f t="shared" si="75"/>
        <v/>
      </c>
    </row>
    <row r="652" spans="1:8" s="10" customFormat="1" ht="15" customHeight="1" x14ac:dyDescent="0.2">
      <c r="A652" s="10" t="str">
        <f t="shared" si="76"/>
        <v/>
      </c>
      <c r="B652" s="11" t="str">
        <f>IF(A652="","",IF(per_year=26,fst_pay_day+(pay_num-1)*per_y,IF(per_year=52,fst_pay_day+(pay_num-1)*per_y,DATE(YEAR(fst_pay_day),MONTH(fst_pay_day)+(A652-1)*IF(per_year&gt;=26,0,per_y),IF(per_year=24,IF((MOD(pay_num-1,2))=1,DAY(fst_pay_day)+14,DAY(fst_pay_day)),DAY(fst_pay_day))))))</f>
        <v/>
      </c>
      <c r="C652" s="46" t="str">
        <f t="shared" si="70"/>
        <v/>
      </c>
      <c r="D652" s="46" t="str">
        <f t="shared" si="71"/>
        <v/>
      </c>
      <c r="E652" s="47" t="str">
        <f t="shared" si="72"/>
        <v/>
      </c>
      <c r="F652" s="46" t="str">
        <f t="shared" si="73"/>
        <v/>
      </c>
      <c r="G652" s="46" t="str">
        <f t="shared" si="74"/>
        <v/>
      </c>
      <c r="H652" s="46" t="str">
        <f t="shared" si="75"/>
        <v/>
      </c>
    </row>
    <row r="653" spans="1:8" s="10" customFormat="1" ht="15" customHeight="1" x14ac:dyDescent="0.2">
      <c r="A653" s="10" t="str">
        <f t="shared" si="76"/>
        <v/>
      </c>
      <c r="B653" s="11" t="str">
        <f>IF(A653="","",IF(per_year=26,fst_pay_day+(pay_num-1)*per_y,IF(per_year=52,fst_pay_day+(pay_num-1)*per_y,DATE(YEAR(fst_pay_day),MONTH(fst_pay_day)+(A653-1)*IF(per_year&gt;=26,0,per_y),IF(per_year=24,IF((MOD(pay_num-1,2))=1,DAY(fst_pay_day)+14,DAY(fst_pay_day)),DAY(fst_pay_day))))))</f>
        <v/>
      </c>
      <c r="C653" s="46" t="str">
        <f t="shared" si="70"/>
        <v/>
      </c>
      <c r="D653" s="46" t="str">
        <f t="shared" si="71"/>
        <v/>
      </c>
      <c r="E653" s="47" t="str">
        <f t="shared" si="72"/>
        <v/>
      </c>
      <c r="F653" s="46" t="str">
        <f t="shared" si="73"/>
        <v/>
      </c>
      <c r="G653" s="46" t="str">
        <f t="shared" si="74"/>
        <v/>
      </c>
      <c r="H653" s="46" t="str">
        <f t="shared" si="75"/>
        <v/>
      </c>
    </row>
    <row r="654" spans="1:8" s="10" customFormat="1" ht="15" customHeight="1" x14ac:dyDescent="0.2">
      <c r="A654" s="10" t="str">
        <f t="shared" si="76"/>
        <v/>
      </c>
      <c r="B654" s="11" t="str">
        <f>IF(A654="","",IF(per_year=26,fst_pay_day+(pay_num-1)*per_y,IF(per_year=52,fst_pay_day+(pay_num-1)*per_y,DATE(YEAR(fst_pay_day),MONTH(fst_pay_day)+(A654-1)*IF(per_year&gt;=26,0,per_y),IF(per_year=24,IF((MOD(pay_num-1,2))=1,DAY(fst_pay_day)+14,DAY(fst_pay_day)),DAY(fst_pay_day))))))</f>
        <v/>
      </c>
      <c r="C654" s="46" t="str">
        <f t="shared" si="70"/>
        <v/>
      </c>
      <c r="D654" s="46" t="str">
        <f t="shared" si="71"/>
        <v/>
      </c>
      <c r="E654" s="47" t="str">
        <f t="shared" si="72"/>
        <v/>
      </c>
      <c r="F654" s="46" t="str">
        <f t="shared" si="73"/>
        <v/>
      </c>
      <c r="G654" s="46" t="str">
        <f t="shared" si="74"/>
        <v/>
      </c>
      <c r="H654" s="46" t="str">
        <f t="shared" si="75"/>
        <v/>
      </c>
    </row>
    <row r="655" spans="1:8" s="10" customFormat="1" ht="15" customHeight="1" x14ac:dyDescent="0.2">
      <c r="A655" s="10" t="str">
        <f t="shared" si="76"/>
        <v/>
      </c>
      <c r="B655" s="11" t="str">
        <f>IF(A655="","",IF(per_year=26,fst_pay_day+(pay_num-1)*per_y,IF(per_year=52,fst_pay_day+(pay_num-1)*per_y,DATE(YEAR(fst_pay_day),MONTH(fst_pay_day)+(A655-1)*IF(per_year&gt;=26,0,per_y),IF(per_year=24,IF((MOD(pay_num-1,2))=1,DAY(fst_pay_day)+14,DAY(fst_pay_day)),DAY(fst_pay_day))))))</f>
        <v/>
      </c>
      <c r="C655" s="46" t="str">
        <f t="shared" si="70"/>
        <v/>
      </c>
      <c r="D655" s="46" t="str">
        <f t="shared" si="71"/>
        <v/>
      </c>
      <c r="E655" s="47" t="str">
        <f t="shared" si="72"/>
        <v/>
      </c>
      <c r="F655" s="46" t="str">
        <f t="shared" si="73"/>
        <v/>
      </c>
      <c r="G655" s="46" t="str">
        <f t="shared" si="74"/>
        <v/>
      </c>
      <c r="H655" s="46" t="str">
        <f t="shared" si="75"/>
        <v/>
      </c>
    </row>
    <row r="656" spans="1:8" s="10" customFormat="1" ht="15" customHeight="1" x14ac:dyDescent="0.2">
      <c r="A656" s="10" t="str">
        <f t="shared" si="76"/>
        <v/>
      </c>
      <c r="B656" s="11" t="str">
        <f>IF(A656="","",IF(per_year=26,fst_pay_day+(pay_num-1)*per_y,IF(per_year=52,fst_pay_day+(pay_num-1)*per_y,DATE(YEAR(fst_pay_day),MONTH(fst_pay_day)+(A656-1)*IF(per_year&gt;=26,0,per_y),IF(per_year=24,IF((MOD(pay_num-1,2))=1,DAY(fst_pay_day)+14,DAY(fst_pay_day)),DAY(fst_pay_day))))))</f>
        <v/>
      </c>
      <c r="C656" s="46" t="str">
        <f t="shared" si="70"/>
        <v/>
      </c>
      <c r="D656" s="46" t="str">
        <f t="shared" si="71"/>
        <v/>
      </c>
      <c r="E656" s="47" t="str">
        <f t="shared" si="72"/>
        <v/>
      </c>
      <c r="F656" s="46" t="str">
        <f t="shared" si="73"/>
        <v/>
      </c>
      <c r="G656" s="46" t="str">
        <f t="shared" si="74"/>
        <v/>
      </c>
      <c r="H656" s="46" t="str">
        <f t="shared" si="75"/>
        <v/>
      </c>
    </row>
    <row r="657" spans="1:8" s="10" customFormat="1" ht="15" customHeight="1" x14ac:dyDescent="0.2">
      <c r="A657" s="10" t="str">
        <f t="shared" si="76"/>
        <v/>
      </c>
      <c r="B657" s="11" t="str">
        <f>IF(A657="","",IF(per_year=26,fst_pay_day+(pay_num-1)*per_y,IF(per_year=52,fst_pay_day+(pay_num-1)*per_y,DATE(YEAR(fst_pay_day),MONTH(fst_pay_day)+(A657-1)*IF(per_year&gt;=26,0,per_y),IF(per_year=24,IF((MOD(pay_num-1,2))=1,DAY(fst_pay_day)+14,DAY(fst_pay_day)),DAY(fst_pay_day))))))</f>
        <v/>
      </c>
      <c r="C657" s="46" t="str">
        <f t="shared" si="70"/>
        <v/>
      </c>
      <c r="D657" s="46" t="str">
        <f t="shared" si="71"/>
        <v/>
      </c>
      <c r="E657" s="47" t="str">
        <f t="shared" si="72"/>
        <v/>
      </c>
      <c r="F657" s="46" t="str">
        <f t="shared" si="73"/>
        <v/>
      </c>
      <c r="G657" s="46" t="str">
        <f t="shared" si="74"/>
        <v/>
      </c>
      <c r="H657" s="46" t="str">
        <f t="shared" si="75"/>
        <v/>
      </c>
    </row>
    <row r="658" spans="1:8" s="10" customFormat="1" ht="15" customHeight="1" x14ac:dyDescent="0.2">
      <c r="A658" s="10" t="str">
        <f t="shared" si="76"/>
        <v/>
      </c>
      <c r="B658" s="11" t="str">
        <f>IF(A658="","",IF(per_year=26,fst_pay_day+(pay_num-1)*per_y,IF(per_year=52,fst_pay_day+(pay_num-1)*per_y,DATE(YEAR(fst_pay_day),MONTH(fst_pay_day)+(A658-1)*IF(per_year&gt;=26,0,per_y),IF(per_year=24,IF((MOD(pay_num-1,2))=1,DAY(fst_pay_day)+14,DAY(fst_pay_day)),DAY(fst_pay_day))))))</f>
        <v/>
      </c>
      <c r="C658" s="46" t="str">
        <f t="shared" si="70"/>
        <v/>
      </c>
      <c r="D658" s="46" t="str">
        <f t="shared" si="71"/>
        <v/>
      </c>
      <c r="E658" s="47" t="str">
        <f t="shared" si="72"/>
        <v/>
      </c>
      <c r="F658" s="46" t="str">
        <f t="shared" si="73"/>
        <v/>
      </c>
      <c r="G658" s="46" t="str">
        <f t="shared" si="74"/>
        <v/>
      </c>
      <c r="H658" s="46" t="str">
        <f t="shared" si="75"/>
        <v/>
      </c>
    </row>
    <row r="659" spans="1:8" s="10" customFormat="1" ht="15" customHeight="1" x14ac:dyDescent="0.2">
      <c r="A659" s="10" t="str">
        <f t="shared" si="76"/>
        <v/>
      </c>
      <c r="B659" s="11" t="str">
        <f>IF(A659="","",IF(per_year=26,fst_pay_day+(pay_num-1)*per_y,IF(per_year=52,fst_pay_day+(pay_num-1)*per_y,DATE(YEAR(fst_pay_day),MONTH(fst_pay_day)+(A659-1)*IF(per_year&gt;=26,0,per_y),IF(per_year=24,IF((MOD(pay_num-1,2))=1,DAY(fst_pay_day)+14,DAY(fst_pay_day)),DAY(fst_pay_day))))))</f>
        <v/>
      </c>
      <c r="C659" s="46" t="str">
        <f t="shared" si="70"/>
        <v/>
      </c>
      <c r="D659" s="46" t="str">
        <f t="shared" si="71"/>
        <v/>
      </c>
      <c r="E659" s="47" t="str">
        <f t="shared" si="72"/>
        <v/>
      </c>
      <c r="F659" s="46" t="str">
        <f t="shared" si="73"/>
        <v/>
      </c>
      <c r="G659" s="46" t="str">
        <f t="shared" si="74"/>
        <v/>
      </c>
      <c r="H659" s="46" t="str">
        <f t="shared" si="75"/>
        <v/>
      </c>
    </row>
    <row r="660" spans="1:8" s="10" customFormat="1" ht="15" customHeight="1" x14ac:dyDescent="0.2">
      <c r="A660" s="10" t="str">
        <f t="shared" si="76"/>
        <v/>
      </c>
      <c r="B660" s="11" t="str">
        <f>IF(A660="","",IF(per_year=26,fst_pay_day+(pay_num-1)*per_y,IF(per_year=52,fst_pay_day+(pay_num-1)*per_y,DATE(YEAR(fst_pay_day),MONTH(fst_pay_day)+(A660-1)*IF(per_year&gt;=26,0,per_y),IF(per_year=24,IF((MOD(pay_num-1,2))=1,DAY(fst_pay_day)+14,DAY(fst_pay_day)),DAY(fst_pay_day))))))</f>
        <v/>
      </c>
      <c r="C660" s="46" t="str">
        <f t="shared" si="70"/>
        <v/>
      </c>
      <c r="D660" s="46" t="str">
        <f t="shared" si="71"/>
        <v/>
      </c>
      <c r="E660" s="47" t="str">
        <f t="shared" si="72"/>
        <v/>
      </c>
      <c r="F660" s="46" t="str">
        <f t="shared" si="73"/>
        <v/>
      </c>
      <c r="G660" s="46" t="str">
        <f t="shared" si="74"/>
        <v/>
      </c>
      <c r="H660" s="46" t="str">
        <f t="shared" si="75"/>
        <v/>
      </c>
    </row>
    <row r="661" spans="1:8" s="10" customFormat="1" ht="15" customHeight="1" x14ac:dyDescent="0.2">
      <c r="A661" s="10" t="str">
        <f t="shared" si="76"/>
        <v/>
      </c>
      <c r="B661" s="11" t="str">
        <f>IF(A661="","",IF(per_year=26,fst_pay_day+(pay_num-1)*per_y,IF(per_year=52,fst_pay_day+(pay_num-1)*per_y,DATE(YEAR(fst_pay_day),MONTH(fst_pay_day)+(A661-1)*IF(per_year&gt;=26,0,per_y),IF(per_year=24,IF((MOD(pay_num-1,2))=1,DAY(fst_pay_day)+14,DAY(fst_pay_day)),DAY(fst_pay_day))))))</f>
        <v/>
      </c>
      <c r="C661" s="46" t="str">
        <f t="shared" si="70"/>
        <v/>
      </c>
      <c r="D661" s="46" t="str">
        <f t="shared" si="71"/>
        <v/>
      </c>
      <c r="E661" s="47" t="str">
        <f t="shared" si="72"/>
        <v/>
      </c>
      <c r="F661" s="46" t="str">
        <f t="shared" si="73"/>
        <v/>
      </c>
      <c r="G661" s="46" t="str">
        <f t="shared" si="74"/>
        <v/>
      </c>
      <c r="H661" s="46" t="str">
        <f t="shared" si="75"/>
        <v/>
      </c>
    </row>
    <row r="662" spans="1:8" s="10" customFormat="1" ht="15" customHeight="1" x14ac:dyDescent="0.2">
      <c r="A662" s="10" t="str">
        <f t="shared" si="76"/>
        <v/>
      </c>
      <c r="B662" s="11" t="str">
        <f>IF(A662="","",IF(per_year=26,fst_pay_day+(pay_num-1)*per_y,IF(per_year=52,fst_pay_day+(pay_num-1)*per_y,DATE(YEAR(fst_pay_day),MONTH(fst_pay_day)+(A662-1)*IF(per_year&gt;=26,0,per_y),IF(per_year=24,IF((MOD(pay_num-1,2))=1,DAY(fst_pay_day)+14,DAY(fst_pay_day)),DAY(fst_pay_day))))))</f>
        <v/>
      </c>
      <c r="C662" s="46" t="str">
        <f t="shared" si="70"/>
        <v/>
      </c>
      <c r="D662" s="46" t="str">
        <f t="shared" si="71"/>
        <v/>
      </c>
      <c r="E662" s="47" t="str">
        <f t="shared" si="72"/>
        <v/>
      </c>
      <c r="F662" s="46" t="str">
        <f t="shared" si="73"/>
        <v/>
      </c>
      <c r="G662" s="46" t="str">
        <f t="shared" si="74"/>
        <v/>
      </c>
      <c r="H662" s="46" t="str">
        <f t="shared" si="75"/>
        <v/>
      </c>
    </row>
    <row r="663" spans="1:8" s="10" customFormat="1" ht="15" customHeight="1" x14ac:dyDescent="0.2">
      <c r="A663" s="10" t="str">
        <f t="shared" si="76"/>
        <v/>
      </c>
      <c r="B663" s="11" t="str">
        <f>IF(A663="","",IF(per_year=26,fst_pay_day+(pay_num-1)*per_y,IF(per_year=52,fst_pay_day+(pay_num-1)*per_y,DATE(YEAR(fst_pay_day),MONTH(fst_pay_day)+(A663-1)*IF(per_year&gt;=26,0,per_y),IF(per_year=24,IF((MOD(pay_num-1,2))=1,DAY(fst_pay_day)+14,DAY(fst_pay_day)),DAY(fst_pay_day))))))</f>
        <v/>
      </c>
      <c r="C663" s="46" t="str">
        <f t="shared" si="70"/>
        <v/>
      </c>
      <c r="D663" s="46" t="str">
        <f t="shared" si="71"/>
        <v/>
      </c>
      <c r="E663" s="47" t="str">
        <f t="shared" si="72"/>
        <v/>
      </c>
      <c r="F663" s="46" t="str">
        <f t="shared" si="73"/>
        <v/>
      </c>
      <c r="G663" s="46" t="str">
        <f t="shared" si="74"/>
        <v/>
      </c>
      <c r="H663" s="46" t="str">
        <f t="shared" si="75"/>
        <v/>
      </c>
    </row>
    <row r="664" spans="1:8" s="10" customFormat="1" ht="15" customHeight="1" x14ac:dyDescent="0.2">
      <c r="A664" s="10" t="str">
        <f t="shared" si="76"/>
        <v/>
      </c>
      <c r="B664" s="11" t="str">
        <f>IF(A664="","",IF(per_year=26,fst_pay_day+(pay_num-1)*per_y,IF(per_year=52,fst_pay_day+(pay_num-1)*per_y,DATE(YEAR(fst_pay_day),MONTH(fst_pay_day)+(A664-1)*IF(per_year&gt;=26,0,per_y),IF(per_year=24,IF((MOD(pay_num-1,2))=1,DAY(fst_pay_day)+14,DAY(fst_pay_day)),DAY(fst_pay_day))))))</f>
        <v/>
      </c>
      <c r="C664" s="46" t="str">
        <f t="shared" si="70"/>
        <v/>
      </c>
      <c r="D664" s="46" t="str">
        <f t="shared" si="71"/>
        <v/>
      </c>
      <c r="E664" s="47" t="str">
        <f t="shared" si="72"/>
        <v/>
      </c>
      <c r="F664" s="46" t="str">
        <f t="shared" si="73"/>
        <v/>
      </c>
      <c r="G664" s="46" t="str">
        <f t="shared" si="74"/>
        <v/>
      </c>
      <c r="H664" s="46" t="str">
        <f t="shared" si="75"/>
        <v/>
      </c>
    </row>
    <row r="665" spans="1:8" s="10" customFormat="1" ht="15" customHeight="1" x14ac:dyDescent="0.2">
      <c r="A665" s="10" t="str">
        <f t="shared" si="76"/>
        <v/>
      </c>
      <c r="B665" s="11" t="str">
        <f>IF(A665="","",IF(per_year=26,fst_pay_day+(pay_num-1)*per_y,IF(per_year=52,fst_pay_day+(pay_num-1)*per_y,DATE(YEAR(fst_pay_day),MONTH(fst_pay_day)+(A665-1)*IF(per_year&gt;=26,0,per_y),IF(per_year=24,IF((MOD(pay_num-1,2))=1,DAY(fst_pay_day)+14,DAY(fst_pay_day)),DAY(fst_pay_day))))))</f>
        <v/>
      </c>
      <c r="C665" s="46" t="str">
        <f t="shared" si="70"/>
        <v/>
      </c>
      <c r="D665" s="46" t="str">
        <f t="shared" si="71"/>
        <v/>
      </c>
      <c r="E665" s="47" t="str">
        <f t="shared" si="72"/>
        <v/>
      </c>
      <c r="F665" s="46" t="str">
        <f t="shared" si="73"/>
        <v/>
      </c>
      <c r="G665" s="46" t="str">
        <f t="shared" si="74"/>
        <v/>
      </c>
      <c r="H665" s="46" t="str">
        <f t="shared" si="75"/>
        <v/>
      </c>
    </row>
    <row r="666" spans="1:8" s="10" customFormat="1" ht="15" customHeight="1" x14ac:dyDescent="0.2">
      <c r="A666" s="10" t="str">
        <f t="shared" si="76"/>
        <v/>
      </c>
      <c r="B666" s="11" t="str">
        <f>IF(A666="","",IF(per_year=26,fst_pay_day+(pay_num-1)*per_y,IF(per_year=52,fst_pay_day+(pay_num-1)*per_y,DATE(YEAR(fst_pay_day),MONTH(fst_pay_day)+(A666-1)*IF(per_year&gt;=26,0,per_y),IF(per_year=24,IF((MOD(pay_num-1,2))=1,DAY(fst_pay_day)+14,DAY(fst_pay_day)),DAY(fst_pay_day))))))</f>
        <v/>
      </c>
      <c r="C666" s="46" t="str">
        <f t="shared" si="70"/>
        <v/>
      </c>
      <c r="D666" s="46" t="str">
        <f t="shared" si="71"/>
        <v/>
      </c>
      <c r="E666" s="47" t="str">
        <f t="shared" si="72"/>
        <v/>
      </c>
      <c r="F666" s="46" t="str">
        <f t="shared" si="73"/>
        <v/>
      </c>
      <c r="G666" s="46" t="str">
        <f t="shared" si="74"/>
        <v/>
      </c>
      <c r="H666" s="46" t="str">
        <f t="shared" si="75"/>
        <v/>
      </c>
    </row>
    <row r="667" spans="1:8" s="10" customFormat="1" ht="15" customHeight="1" x14ac:dyDescent="0.2">
      <c r="A667" s="10" t="str">
        <f t="shared" si="76"/>
        <v/>
      </c>
      <c r="B667" s="11" t="str">
        <f>IF(A667="","",IF(per_year=26,fst_pay_day+(pay_num-1)*per_y,IF(per_year=52,fst_pay_day+(pay_num-1)*per_y,DATE(YEAR(fst_pay_day),MONTH(fst_pay_day)+(A667-1)*IF(per_year&gt;=26,0,per_y),IF(per_year=24,IF((MOD(pay_num-1,2))=1,DAY(fst_pay_day)+14,DAY(fst_pay_day)),DAY(fst_pay_day))))))</f>
        <v/>
      </c>
      <c r="C667" s="46" t="str">
        <f t="shared" si="70"/>
        <v/>
      </c>
      <c r="D667" s="46" t="str">
        <f t="shared" si="71"/>
        <v/>
      </c>
      <c r="E667" s="47" t="str">
        <f t="shared" si="72"/>
        <v/>
      </c>
      <c r="F667" s="46" t="str">
        <f t="shared" si="73"/>
        <v/>
      </c>
      <c r="G667" s="46" t="str">
        <f t="shared" si="74"/>
        <v/>
      </c>
      <c r="H667" s="46" t="str">
        <f t="shared" si="75"/>
        <v/>
      </c>
    </row>
    <row r="668" spans="1:8" s="10" customFormat="1" ht="15" customHeight="1" x14ac:dyDescent="0.2">
      <c r="A668" s="10" t="str">
        <f t="shared" si="76"/>
        <v/>
      </c>
      <c r="B668" s="11" t="str">
        <f>IF(A668="","",IF(per_year=26,fst_pay_day+(pay_num-1)*per_y,IF(per_year=52,fst_pay_day+(pay_num-1)*per_y,DATE(YEAR(fst_pay_day),MONTH(fst_pay_day)+(A668-1)*IF(per_year&gt;=26,0,per_y),IF(per_year=24,IF((MOD(pay_num-1,2))=1,DAY(fst_pay_day)+14,DAY(fst_pay_day)),DAY(fst_pay_day))))))</f>
        <v/>
      </c>
      <c r="C668" s="46" t="str">
        <f t="shared" si="70"/>
        <v/>
      </c>
      <c r="D668" s="46" t="str">
        <f t="shared" si="71"/>
        <v/>
      </c>
      <c r="E668" s="47" t="str">
        <f t="shared" si="72"/>
        <v/>
      </c>
      <c r="F668" s="46" t="str">
        <f t="shared" si="73"/>
        <v/>
      </c>
      <c r="G668" s="46" t="str">
        <f t="shared" si="74"/>
        <v/>
      </c>
      <c r="H668" s="46" t="str">
        <f t="shared" si="75"/>
        <v/>
      </c>
    </row>
    <row r="669" spans="1:8" s="10" customFormat="1" ht="15" customHeight="1" x14ac:dyDescent="0.2">
      <c r="A669" s="10" t="str">
        <f t="shared" si="76"/>
        <v/>
      </c>
      <c r="B669" s="11" t="str">
        <f>IF(A669="","",IF(per_year=26,fst_pay_day+(pay_num-1)*per_y,IF(per_year=52,fst_pay_day+(pay_num-1)*per_y,DATE(YEAR(fst_pay_day),MONTH(fst_pay_day)+(A669-1)*IF(per_year&gt;=26,0,per_y),IF(per_year=24,IF((MOD(pay_num-1,2))=1,DAY(fst_pay_day)+14,DAY(fst_pay_day)),DAY(fst_pay_day))))))</f>
        <v/>
      </c>
      <c r="C669" s="46" t="str">
        <f t="shared" si="70"/>
        <v/>
      </c>
      <c r="D669" s="46" t="str">
        <f t="shared" si="71"/>
        <v/>
      </c>
      <c r="E669" s="47" t="str">
        <f t="shared" si="72"/>
        <v/>
      </c>
      <c r="F669" s="46" t="str">
        <f t="shared" si="73"/>
        <v/>
      </c>
      <c r="G669" s="46" t="str">
        <f t="shared" si="74"/>
        <v/>
      </c>
      <c r="H669" s="46" t="str">
        <f t="shared" si="75"/>
        <v/>
      </c>
    </row>
    <row r="670" spans="1:8" s="10" customFormat="1" ht="15" customHeight="1" x14ac:dyDescent="0.2">
      <c r="A670" s="10" t="str">
        <f t="shared" si="76"/>
        <v/>
      </c>
      <c r="B670" s="11" t="str">
        <f>IF(A670="","",IF(per_year=26,fst_pay_day+(pay_num-1)*per_y,IF(per_year=52,fst_pay_day+(pay_num-1)*per_y,DATE(YEAR(fst_pay_day),MONTH(fst_pay_day)+(A670-1)*IF(per_year&gt;=26,0,per_y),IF(per_year=24,IF((MOD(pay_num-1,2))=1,DAY(fst_pay_day)+14,DAY(fst_pay_day)),DAY(fst_pay_day))))))</f>
        <v/>
      </c>
      <c r="C670" s="46" t="str">
        <f t="shared" si="70"/>
        <v/>
      </c>
      <c r="D670" s="46" t="str">
        <f t="shared" si="71"/>
        <v/>
      </c>
      <c r="E670" s="47" t="str">
        <f t="shared" si="72"/>
        <v/>
      </c>
      <c r="F670" s="46" t="str">
        <f t="shared" si="73"/>
        <v/>
      </c>
      <c r="G670" s="46" t="str">
        <f t="shared" si="74"/>
        <v/>
      </c>
      <c r="H670" s="46" t="str">
        <f t="shared" si="75"/>
        <v/>
      </c>
    </row>
    <row r="671" spans="1:8" s="10" customFormat="1" ht="15" customHeight="1" x14ac:dyDescent="0.2">
      <c r="A671" s="10" t="str">
        <f t="shared" si="76"/>
        <v/>
      </c>
      <c r="B671" s="11" t="str">
        <f>IF(A671="","",IF(per_year=26,fst_pay_day+(pay_num-1)*per_y,IF(per_year=52,fst_pay_day+(pay_num-1)*per_y,DATE(YEAR(fst_pay_day),MONTH(fst_pay_day)+(A671-1)*IF(per_year&gt;=26,0,per_y),IF(per_year=24,IF((MOD(pay_num-1,2))=1,DAY(fst_pay_day)+14,DAY(fst_pay_day)),DAY(fst_pay_day))))))</f>
        <v/>
      </c>
      <c r="C671" s="46" t="str">
        <f t="shared" si="70"/>
        <v/>
      </c>
      <c r="D671" s="46" t="str">
        <f t="shared" si="71"/>
        <v/>
      </c>
      <c r="E671" s="47" t="str">
        <f t="shared" si="72"/>
        <v/>
      </c>
      <c r="F671" s="46" t="str">
        <f t="shared" si="73"/>
        <v/>
      </c>
      <c r="G671" s="46" t="str">
        <f t="shared" si="74"/>
        <v/>
      </c>
      <c r="H671" s="46" t="str">
        <f t="shared" si="75"/>
        <v/>
      </c>
    </row>
    <row r="672" spans="1:8" s="10" customFormat="1" ht="15" customHeight="1" x14ac:dyDescent="0.2">
      <c r="A672" s="10" t="str">
        <f t="shared" si="76"/>
        <v/>
      </c>
      <c r="B672" s="11" t="str">
        <f>IF(A672="","",IF(per_year=26,fst_pay_day+(pay_num-1)*per_y,IF(per_year=52,fst_pay_day+(pay_num-1)*per_y,DATE(YEAR(fst_pay_day),MONTH(fst_pay_day)+(A672-1)*IF(per_year&gt;=26,0,per_y),IF(per_year=24,IF((MOD(pay_num-1,2))=1,DAY(fst_pay_day)+14,DAY(fst_pay_day)),DAY(fst_pay_day))))))</f>
        <v/>
      </c>
      <c r="C672" s="46" t="str">
        <f t="shared" si="70"/>
        <v/>
      </c>
      <c r="D672" s="46" t="str">
        <f t="shared" si="71"/>
        <v/>
      </c>
      <c r="E672" s="47" t="str">
        <f t="shared" si="72"/>
        <v/>
      </c>
      <c r="F672" s="46" t="str">
        <f t="shared" si="73"/>
        <v/>
      </c>
      <c r="G672" s="46" t="str">
        <f t="shared" si="74"/>
        <v/>
      </c>
      <c r="H672" s="46" t="str">
        <f t="shared" si="75"/>
        <v/>
      </c>
    </row>
    <row r="673" spans="1:8" s="10" customFormat="1" ht="15" customHeight="1" x14ac:dyDescent="0.2">
      <c r="A673" s="10" t="str">
        <f t="shared" si="76"/>
        <v/>
      </c>
      <c r="B673" s="11" t="str">
        <f>IF(A673="","",IF(per_year=26,fst_pay_day+(pay_num-1)*per_y,IF(per_year=52,fst_pay_day+(pay_num-1)*per_y,DATE(YEAR(fst_pay_day),MONTH(fst_pay_day)+(A673-1)*IF(per_year&gt;=26,0,per_y),IF(per_year=24,IF((MOD(pay_num-1,2))=1,DAY(fst_pay_day)+14,DAY(fst_pay_day)),DAY(fst_pay_day))))))</f>
        <v/>
      </c>
      <c r="C673" s="46" t="str">
        <f t="shared" si="70"/>
        <v/>
      </c>
      <c r="D673" s="46" t="str">
        <f t="shared" si="71"/>
        <v/>
      </c>
      <c r="E673" s="47" t="str">
        <f t="shared" si="72"/>
        <v/>
      </c>
      <c r="F673" s="46" t="str">
        <f t="shared" si="73"/>
        <v/>
      </c>
      <c r="G673" s="46" t="str">
        <f t="shared" si="74"/>
        <v/>
      </c>
      <c r="H673" s="46" t="str">
        <f t="shared" si="75"/>
        <v/>
      </c>
    </row>
    <row r="674" spans="1:8" s="10" customFormat="1" ht="15" customHeight="1" x14ac:dyDescent="0.2">
      <c r="A674" s="10" t="str">
        <f t="shared" si="76"/>
        <v/>
      </c>
      <c r="B674" s="11" t="str">
        <f>IF(A674="","",IF(per_year=26,fst_pay_day+(pay_num-1)*per_y,IF(per_year=52,fst_pay_day+(pay_num-1)*per_y,DATE(YEAR(fst_pay_day),MONTH(fst_pay_day)+(A674-1)*IF(per_year&gt;=26,0,per_y),IF(per_year=24,IF((MOD(pay_num-1,2))=1,DAY(fst_pay_day)+14,DAY(fst_pay_day)),DAY(fst_pay_day))))))</f>
        <v/>
      </c>
      <c r="C674" s="46" t="str">
        <f t="shared" si="70"/>
        <v/>
      </c>
      <c r="D674" s="46" t="str">
        <f t="shared" si="71"/>
        <v/>
      </c>
      <c r="E674" s="47" t="str">
        <f t="shared" si="72"/>
        <v/>
      </c>
      <c r="F674" s="46" t="str">
        <f t="shared" si="73"/>
        <v/>
      </c>
      <c r="G674" s="46" t="str">
        <f t="shared" si="74"/>
        <v/>
      </c>
      <c r="H674" s="46" t="str">
        <f t="shared" si="75"/>
        <v/>
      </c>
    </row>
    <row r="675" spans="1:8" s="10" customFormat="1" ht="15" customHeight="1" x14ac:dyDescent="0.2">
      <c r="A675" s="10" t="str">
        <f t="shared" si="76"/>
        <v/>
      </c>
      <c r="B675" s="11" t="str">
        <f>IF(A675="","",IF(per_year=26,fst_pay_day+(pay_num-1)*per_y,IF(per_year=52,fst_pay_day+(pay_num-1)*per_y,DATE(YEAR(fst_pay_day),MONTH(fst_pay_day)+(A675-1)*IF(per_year&gt;=26,0,per_y),IF(per_year=24,IF((MOD(pay_num-1,2))=1,DAY(fst_pay_day)+14,DAY(fst_pay_day)),DAY(fst_pay_day))))))</f>
        <v/>
      </c>
      <c r="C675" s="46" t="str">
        <f t="shared" si="70"/>
        <v/>
      </c>
      <c r="D675" s="46" t="str">
        <f t="shared" si="71"/>
        <v/>
      </c>
      <c r="E675" s="47" t="str">
        <f t="shared" si="72"/>
        <v/>
      </c>
      <c r="F675" s="46" t="str">
        <f t="shared" si="73"/>
        <v/>
      </c>
      <c r="G675" s="46" t="str">
        <f t="shared" si="74"/>
        <v/>
      </c>
      <c r="H675" s="46" t="str">
        <f t="shared" si="75"/>
        <v/>
      </c>
    </row>
    <row r="676" spans="1:8" s="10" customFormat="1" ht="15" customHeight="1" x14ac:dyDescent="0.2">
      <c r="A676" s="10" t="str">
        <f t="shared" si="76"/>
        <v/>
      </c>
      <c r="B676" s="11" t="str">
        <f>IF(A676="","",IF(per_year=26,fst_pay_day+(pay_num-1)*per_y,IF(per_year=52,fst_pay_day+(pay_num-1)*per_y,DATE(YEAR(fst_pay_day),MONTH(fst_pay_day)+(A676-1)*IF(per_year&gt;=26,0,per_y),IF(per_year=24,IF((MOD(pay_num-1,2))=1,DAY(fst_pay_day)+14,DAY(fst_pay_day)),DAY(fst_pay_day))))))</f>
        <v/>
      </c>
      <c r="C676" s="46" t="str">
        <f t="shared" si="70"/>
        <v/>
      </c>
      <c r="D676" s="46" t="str">
        <f t="shared" si="71"/>
        <v/>
      </c>
      <c r="E676" s="47" t="str">
        <f t="shared" si="72"/>
        <v/>
      </c>
      <c r="F676" s="46" t="str">
        <f t="shared" si="73"/>
        <v/>
      </c>
      <c r="G676" s="46" t="str">
        <f t="shared" si="74"/>
        <v/>
      </c>
      <c r="H676" s="46" t="str">
        <f t="shared" si="75"/>
        <v/>
      </c>
    </row>
    <row r="677" spans="1:8" s="10" customFormat="1" ht="15" customHeight="1" x14ac:dyDescent="0.2">
      <c r="A677" s="10" t="str">
        <f t="shared" si="76"/>
        <v/>
      </c>
      <c r="B677" s="11" t="str">
        <f>IF(A677="","",IF(per_year=26,fst_pay_day+(pay_num-1)*per_y,IF(per_year=52,fst_pay_day+(pay_num-1)*per_y,DATE(YEAR(fst_pay_day),MONTH(fst_pay_day)+(A677-1)*IF(per_year&gt;=26,0,per_y),IF(per_year=24,IF((MOD(pay_num-1,2))=1,DAY(fst_pay_day)+14,DAY(fst_pay_day)),DAY(fst_pay_day))))))</f>
        <v/>
      </c>
      <c r="C677" s="46" t="str">
        <f t="shared" si="70"/>
        <v/>
      </c>
      <c r="D677" s="46" t="str">
        <f t="shared" si="71"/>
        <v/>
      </c>
      <c r="E677" s="47" t="str">
        <f t="shared" si="72"/>
        <v/>
      </c>
      <c r="F677" s="46" t="str">
        <f t="shared" si="73"/>
        <v/>
      </c>
      <c r="G677" s="46" t="str">
        <f t="shared" si="74"/>
        <v/>
      </c>
      <c r="H677" s="46" t="str">
        <f t="shared" si="75"/>
        <v/>
      </c>
    </row>
    <row r="678" spans="1:8" s="10" customFormat="1" ht="15" customHeight="1" x14ac:dyDescent="0.2">
      <c r="A678" s="10" t="str">
        <f t="shared" si="76"/>
        <v/>
      </c>
      <c r="B678" s="11" t="str">
        <f>IF(A678="","",IF(per_year=26,fst_pay_day+(pay_num-1)*per_y,IF(per_year=52,fst_pay_day+(pay_num-1)*per_y,DATE(YEAR(fst_pay_day),MONTH(fst_pay_day)+(A678-1)*IF(per_year&gt;=26,0,per_y),IF(per_year=24,IF((MOD(pay_num-1,2))=1,DAY(fst_pay_day)+14,DAY(fst_pay_day)),DAY(fst_pay_day))))))</f>
        <v/>
      </c>
      <c r="C678" s="46" t="str">
        <f t="shared" si="70"/>
        <v/>
      </c>
      <c r="D678" s="46" t="str">
        <f t="shared" si="71"/>
        <v/>
      </c>
      <c r="E678" s="47" t="str">
        <f t="shared" si="72"/>
        <v/>
      </c>
      <c r="F678" s="46" t="str">
        <f t="shared" si="73"/>
        <v/>
      </c>
      <c r="G678" s="46" t="str">
        <f t="shared" si="74"/>
        <v/>
      </c>
      <c r="H678" s="46" t="str">
        <f t="shared" si="75"/>
        <v/>
      </c>
    </row>
    <row r="679" spans="1:8" s="10" customFormat="1" ht="15" customHeight="1" x14ac:dyDescent="0.2">
      <c r="A679" s="10" t="str">
        <f t="shared" si="76"/>
        <v/>
      </c>
      <c r="B679" s="11" t="str">
        <f>IF(A679="","",IF(per_year=26,fst_pay_day+(pay_num-1)*per_y,IF(per_year=52,fst_pay_day+(pay_num-1)*per_y,DATE(YEAR(fst_pay_day),MONTH(fst_pay_day)+(A679-1)*IF(per_year&gt;=26,0,per_y),IF(per_year=24,IF((MOD(pay_num-1,2))=1,DAY(fst_pay_day)+14,DAY(fst_pay_day)),DAY(fst_pay_day))))))</f>
        <v/>
      </c>
      <c r="C679" s="46" t="str">
        <f t="shared" si="70"/>
        <v/>
      </c>
      <c r="D679" s="46" t="str">
        <f t="shared" si="71"/>
        <v/>
      </c>
      <c r="E679" s="47" t="str">
        <f t="shared" si="72"/>
        <v/>
      </c>
      <c r="F679" s="46" t="str">
        <f t="shared" si="73"/>
        <v/>
      </c>
      <c r="G679" s="46" t="str">
        <f t="shared" si="74"/>
        <v/>
      </c>
      <c r="H679" s="46" t="str">
        <f t="shared" si="75"/>
        <v/>
      </c>
    </row>
    <row r="680" spans="1:8" s="10" customFormat="1" ht="15" customHeight="1" x14ac:dyDescent="0.2">
      <c r="A680" s="10" t="str">
        <f t="shared" si="76"/>
        <v/>
      </c>
      <c r="B680" s="11" t="str">
        <f>IF(A680="","",IF(per_year=26,fst_pay_day+(pay_num-1)*per_y,IF(per_year=52,fst_pay_day+(pay_num-1)*per_y,DATE(YEAR(fst_pay_day),MONTH(fst_pay_day)+(A680-1)*IF(per_year&gt;=26,0,per_y),IF(per_year=24,IF((MOD(pay_num-1,2))=1,DAY(fst_pay_day)+14,DAY(fst_pay_day)),DAY(fst_pay_day))))))</f>
        <v/>
      </c>
      <c r="C680" s="46" t="str">
        <f t="shared" si="70"/>
        <v/>
      </c>
      <c r="D680" s="46" t="str">
        <f t="shared" si="71"/>
        <v/>
      </c>
      <c r="E680" s="47" t="str">
        <f t="shared" si="72"/>
        <v/>
      </c>
      <c r="F680" s="46" t="str">
        <f t="shared" si="73"/>
        <v/>
      </c>
      <c r="G680" s="46" t="str">
        <f t="shared" si="74"/>
        <v/>
      </c>
      <c r="H680" s="46" t="str">
        <f t="shared" si="75"/>
        <v/>
      </c>
    </row>
    <row r="681" spans="1:8" s="10" customFormat="1" ht="15" customHeight="1" x14ac:dyDescent="0.2">
      <c r="A681" s="10" t="str">
        <f t="shared" si="76"/>
        <v/>
      </c>
      <c r="B681" s="11" t="str">
        <f>IF(A681="","",IF(per_year=26,fst_pay_day+(pay_num-1)*per_y,IF(per_year=52,fst_pay_day+(pay_num-1)*per_y,DATE(YEAR(fst_pay_day),MONTH(fst_pay_day)+(A681-1)*IF(per_year&gt;=26,0,per_y),IF(per_year=24,IF((MOD(pay_num-1,2))=1,DAY(fst_pay_day)+14,DAY(fst_pay_day)),DAY(fst_pay_day))))))</f>
        <v/>
      </c>
      <c r="C681" s="46" t="str">
        <f t="shared" si="70"/>
        <v/>
      </c>
      <c r="D681" s="46" t="str">
        <f t="shared" si="71"/>
        <v/>
      </c>
      <c r="E681" s="47" t="str">
        <f t="shared" si="72"/>
        <v/>
      </c>
      <c r="F681" s="46" t="str">
        <f t="shared" si="73"/>
        <v/>
      </c>
      <c r="G681" s="46" t="str">
        <f t="shared" si="74"/>
        <v/>
      </c>
      <c r="H681" s="46" t="str">
        <f t="shared" si="75"/>
        <v/>
      </c>
    </row>
    <row r="682" spans="1:8" s="10" customFormat="1" ht="15" customHeight="1" x14ac:dyDescent="0.2">
      <c r="A682" s="10" t="str">
        <f t="shared" si="76"/>
        <v/>
      </c>
      <c r="B682" s="11" t="str">
        <f>IF(A682="","",IF(per_year=26,fst_pay_day+(pay_num-1)*per_y,IF(per_year=52,fst_pay_day+(pay_num-1)*per_y,DATE(YEAR(fst_pay_day),MONTH(fst_pay_day)+(A682-1)*IF(per_year&gt;=26,0,per_y),IF(per_year=24,IF((MOD(pay_num-1,2))=1,DAY(fst_pay_day)+14,DAY(fst_pay_day)),DAY(fst_pay_day))))))</f>
        <v/>
      </c>
      <c r="C682" s="46" t="str">
        <f t="shared" si="70"/>
        <v/>
      </c>
      <c r="D682" s="46" t="str">
        <f t="shared" si="71"/>
        <v/>
      </c>
      <c r="E682" s="47" t="str">
        <f t="shared" si="72"/>
        <v/>
      </c>
      <c r="F682" s="46" t="str">
        <f t="shared" si="73"/>
        <v/>
      </c>
      <c r="G682" s="46" t="str">
        <f t="shared" si="74"/>
        <v/>
      </c>
      <c r="H682" s="46" t="str">
        <f t="shared" si="75"/>
        <v/>
      </c>
    </row>
    <row r="683" spans="1:8" s="10" customFormat="1" ht="15" customHeight="1" x14ac:dyDescent="0.2">
      <c r="A683" s="10" t="str">
        <f t="shared" si="76"/>
        <v/>
      </c>
      <c r="B683" s="11" t="str">
        <f>IF(A683="","",IF(per_year=26,fst_pay_day+(pay_num-1)*per_y,IF(per_year=52,fst_pay_day+(pay_num-1)*per_y,DATE(YEAR(fst_pay_day),MONTH(fst_pay_day)+(A683-1)*IF(per_year&gt;=26,0,per_y),IF(per_year=24,IF((MOD(pay_num-1,2))=1,DAY(fst_pay_day)+14,DAY(fst_pay_day)),DAY(fst_pay_day))))))</f>
        <v/>
      </c>
      <c r="C683" s="46" t="str">
        <f t="shared" si="70"/>
        <v/>
      </c>
      <c r="D683" s="46" t="str">
        <f t="shared" si="71"/>
        <v/>
      </c>
      <c r="E683" s="47" t="str">
        <f t="shared" si="72"/>
        <v/>
      </c>
      <c r="F683" s="46" t="str">
        <f t="shared" si="73"/>
        <v/>
      </c>
      <c r="G683" s="46" t="str">
        <f t="shared" si="74"/>
        <v/>
      </c>
      <c r="H683" s="46" t="str">
        <f t="shared" si="75"/>
        <v/>
      </c>
    </row>
    <row r="684" spans="1:8" s="10" customFormat="1" ht="15" customHeight="1" x14ac:dyDescent="0.2">
      <c r="A684" s="10" t="str">
        <f t="shared" si="76"/>
        <v/>
      </c>
      <c r="B684" s="11" t="str">
        <f>IF(A684="","",IF(per_year=26,fst_pay_day+(pay_num-1)*per_y,IF(per_year=52,fst_pay_day+(pay_num-1)*per_y,DATE(YEAR(fst_pay_day),MONTH(fst_pay_day)+(A684-1)*IF(per_year&gt;=26,0,per_y),IF(per_year=24,IF((MOD(pay_num-1,2))=1,DAY(fst_pay_day)+14,DAY(fst_pay_day)),DAY(fst_pay_day))))))</f>
        <v/>
      </c>
      <c r="C684" s="46" t="str">
        <f t="shared" si="70"/>
        <v/>
      </c>
      <c r="D684" s="46" t="str">
        <f t="shared" si="71"/>
        <v/>
      </c>
      <c r="E684" s="47" t="str">
        <f t="shared" si="72"/>
        <v/>
      </c>
      <c r="F684" s="46" t="str">
        <f t="shared" si="73"/>
        <v/>
      </c>
      <c r="G684" s="46" t="str">
        <f t="shared" si="74"/>
        <v/>
      </c>
      <c r="H684" s="46" t="str">
        <f t="shared" si="75"/>
        <v/>
      </c>
    </row>
    <row r="685" spans="1:8" s="10" customFormat="1" ht="15" customHeight="1" x14ac:dyDescent="0.2">
      <c r="A685" s="10" t="str">
        <f t="shared" si="76"/>
        <v/>
      </c>
      <c r="B685" s="11" t="str">
        <f>IF(A685="","",IF(per_year=26,fst_pay_day+(pay_num-1)*per_y,IF(per_year=52,fst_pay_day+(pay_num-1)*per_y,DATE(YEAR(fst_pay_day),MONTH(fst_pay_day)+(A685-1)*IF(per_year&gt;=26,0,per_y),IF(per_year=24,IF((MOD(pay_num-1,2))=1,DAY(fst_pay_day)+14,DAY(fst_pay_day)),DAY(fst_pay_day))))))</f>
        <v/>
      </c>
      <c r="C685" s="46" t="str">
        <f t="shared" si="70"/>
        <v/>
      </c>
      <c r="D685" s="46" t="str">
        <f t="shared" si="71"/>
        <v/>
      </c>
      <c r="E685" s="47" t="str">
        <f t="shared" si="72"/>
        <v/>
      </c>
      <c r="F685" s="46" t="str">
        <f t="shared" si="73"/>
        <v/>
      </c>
      <c r="G685" s="46" t="str">
        <f t="shared" si="74"/>
        <v/>
      </c>
      <c r="H685" s="46" t="str">
        <f t="shared" si="75"/>
        <v/>
      </c>
    </row>
    <row r="686" spans="1:8" s="10" customFormat="1" ht="15" customHeight="1" x14ac:dyDescent="0.2">
      <c r="A686" s="10" t="str">
        <f t="shared" si="76"/>
        <v/>
      </c>
      <c r="B686" s="11" t="str">
        <f>IF(A686="","",IF(per_year=26,fst_pay_day+(pay_num-1)*per_y,IF(per_year=52,fst_pay_day+(pay_num-1)*per_y,DATE(YEAR(fst_pay_day),MONTH(fst_pay_day)+(A686-1)*IF(per_year&gt;=26,0,per_y),IF(per_year=24,IF((MOD(pay_num-1,2))=1,DAY(fst_pay_day)+14,DAY(fst_pay_day)),DAY(fst_pay_day))))))</f>
        <v/>
      </c>
      <c r="C686" s="46" t="str">
        <f t="shared" si="70"/>
        <v/>
      </c>
      <c r="D686" s="46" t="str">
        <f t="shared" si="71"/>
        <v/>
      </c>
      <c r="E686" s="47" t="str">
        <f t="shared" si="72"/>
        <v/>
      </c>
      <c r="F686" s="46" t="str">
        <f t="shared" si="73"/>
        <v/>
      </c>
      <c r="G686" s="46" t="str">
        <f t="shared" si="74"/>
        <v/>
      </c>
      <c r="H686" s="46" t="str">
        <f t="shared" si="75"/>
        <v/>
      </c>
    </row>
    <row r="687" spans="1:8" s="10" customFormat="1" ht="15" customHeight="1" x14ac:dyDescent="0.2">
      <c r="A687" s="10" t="str">
        <f t="shared" si="76"/>
        <v/>
      </c>
      <c r="B687" s="11" t="str">
        <f>IF(A687="","",IF(per_year=26,fst_pay_day+(pay_num-1)*per_y,IF(per_year=52,fst_pay_day+(pay_num-1)*per_y,DATE(YEAR(fst_pay_day),MONTH(fst_pay_day)+(A687-1)*IF(per_year&gt;=26,0,per_y),IF(per_year=24,IF((MOD(pay_num-1,2))=1,DAY(fst_pay_day)+14,DAY(fst_pay_day)),DAY(fst_pay_day))))))</f>
        <v/>
      </c>
      <c r="C687" s="46" t="str">
        <f t="shared" si="70"/>
        <v/>
      </c>
      <c r="D687" s="46" t="str">
        <f t="shared" si="71"/>
        <v/>
      </c>
      <c r="E687" s="47" t="str">
        <f t="shared" si="72"/>
        <v/>
      </c>
      <c r="F687" s="46" t="str">
        <f t="shared" si="73"/>
        <v/>
      </c>
      <c r="G687" s="46" t="str">
        <f t="shared" si="74"/>
        <v/>
      </c>
      <c r="H687" s="46" t="str">
        <f t="shared" si="75"/>
        <v/>
      </c>
    </row>
    <row r="688" spans="1:8" s="10" customFormat="1" ht="15" customHeight="1" x14ac:dyDescent="0.2">
      <c r="A688" s="10" t="str">
        <f t="shared" si="76"/>
        <v/>
      </c>
      <c r="B688" s="11" t="str">
        <f>IF(A688="","",IF(per_year=26,fst_pay_day+(pay_num-1)*per_y,IF(per_year=52,fst_pay_day+(pay_num-1)*per_y,DATE(YEAR(fst_pay_day),MONTH(fst_pay_day)+(A688-1)*IF(per_year&gt;=26,0,per_y),IF(per_year=24,IF((MOD(pay_num-1,2))=1,DAY(fst_pay_day)+14,DAY(fst_pay_day)),DAY(fst_pay_day))))))</f>
        <v/>
      </c>
      <c r="C688" s="46" t="str">
        <f t="shared" si="70"/>
        <v/>
      </c>
      <c r="D688" s="46" t="str">
        <f t="shared" si="71"/>
        <v/>
      </c>
      <c r="E688" s="47" t="str">
        <f t="shared" si="72"/>
        <v/>
      </c>
      <c r="F688" s="46" t="str">
        <f t="shared" si="73"/>
        <v/>
      </c>
      <c r="G688" s="46" t="str">
        <f t="shared" si="74"/>
        <v/>
      </c>
      <c r="H688" s="46" t="str">
        <f t="shared" si="75"/>
        <v/>
      </c>
    </row>
    <row r="689" spans="1:8" s="10" customFormat="1" ht="15" customHeight="1" x14ac:dyDescent="0.2">
      <c r="A689" s="10" t="str">
        <f t="shared" si="76"/>
        <v/>
      </c>
      <c r="B689" s="11" t="str">
        <f>IF(A689="","",IF(per_year=26,fst_pay_day+(pay_num-1)*per_y,IF(per_year=52,fst_pay_day+(pay_num-1)*per_y,DATE(YEAR(fst_pay_day),MONTH(fst_pay_day)+(A689-1)*IF(per_year&gt;=26,0,per_y),IF(per_year=24,IF((MOD(pay_num-1,2))=1,DAY(fst_pay_day)+14,DAY(fst_pay_day)),DAY(fst_pay_day))))))</f>
        <v/>
      </c>
      <c r="C689" s="46" t="str">
        <f t="shared" si="70"/>
        <v/>
      </c>
      <c r="D689" s="46" t="str">
        <f t="shared" si="71"/>
        <v/>
      </c>
      <c r="E689" s="47" t="str">
        <f t="shared" si="72"/>
        <v/>
      </c>
      <c r="F689" s="46" t="str">
        <f t="shared" si="73"/>
        <v/>
      </c>
      <c r="G689" s="46" t="str">
        <f t="shared" si="74"/>
        <v/>
      </c>
      <c r="H689" s="46" t="str">
        <f t="shared" si="75"/>
        <v/>
      </c>
    </row>
    <row r="690" spans="1:8" s="10" customFormat="1" ht="15" customHeight="1" x14ac:dyDescent="0.2">
      <c r="A690" s="10" t="str">
        <f t="shared" si="76"/>
        <v/>
      </c>
      <c r="B690" s="11" t="str">
        <f>IF(A690="","",IF(per_year=26,fst_pay_day+(pay_num-1)*per_y,IF(per_year=52,fst_pay_day+(pay_num-1)*per_y,DATE(YEAR(fst_pay_day),MONTH(fst_pay_day)+(A690-1)*IF(per_year&gt;=26,0,per_y),IF(per_year=24,IF((MOD(pay_num-1,2))=1,DAY(fst_pay_day)+14,DAY(fst_pay_day)),DAY(fst_pay_day))))))</f>
        <v/>
      </c>
      <c r="C690" s="46" t="str">
        <f t="shared" si="70"/>
        <v/>
      </c>
      <c r="D690" s="46" t="str">
        <f t="shared" si="71"/>
        <v/>
      </c>
      <c r="E690" s="47" t="str">
        <f t="shared" si="72"/>
        <v/>
      </c>
      <c r="F690" s="46" t="str">
        <f t="shared" si="73"/>
        <v/>
      </c>
      <c r="G690" s="46" t="str">
        <f t="shared" si="74"/>
        <v/>
      </c>
      <c r="H690" s="46" t="str">
        <f t="shared" si="75"/>
        <v/>
      </c>
    </row>
    <row r="691" spans="1:8" s="10" customFormat="1" ht="15" customHeight="1" x14ac:dyDescent="0.2">
      <c r="A691" s="10" t="str">
        <f t="shared" si="76"/>
        <v/>
      </c>
      <c r="B691" s="11" t="str">
        <f>IF(A691="","",IF(per_year=26,fst_pay_day+(pay_num-1)*per_y,IF(per_year=52,fst_pay_day+(pay_num-1)*per_y,DATE(YEAR(fst_pay_day),MONTH(fst_pay_day)+(A691-1)*IF(per_year&gt;=26,0,per_y),IF(per_year=24,IF((MOD(pay_num-1,2))=1,DAY(fst_pay_day)+14,DAY(fst_pay_day)),DAY(fst_pay_day))))))</f>
        <v/>
      </c>
      <c r="C691" s="46" t="str">
        <f t="shared" si="70"/>
        <v/>
      </c>
      <c r="D691" s="46" t="str">
        <f t="shared" si="71"/>
        <v/>
      </c>
      <c r="E691" s="47" t="str">
        <f t="shared" si="72"/>
        <v/>
      </c>
      <c r="F691" s="46" t="str">
        <f t="shared" si="73"/>
        <v/>
      </c>
      <c r="G691" s="46" t="str">
        <f t="shared" si="74"/>
        <v/>
      </c>
      <c r="H691" s="46" t="str">
        <f t="shared" si="75"/>
        <v/>
      </c>
    </row>
    <row r="692" spans="1:8" s="10" customFormat="1" ht="15" customHeight="1" x14ac:dyDescent="0.2">
      <c r="A692" s="10" t="str">
        <f t="shared" si="76"/>
        <v/>
      </c>
      <c r="B692" s="11" t="str">
        <f>IF(A692="","",IF(per_year=26,fst_pay_day+(pay_num-1)*per_y,IF(per_year=52,fst_pay_day+(pay_num-1)*per_y,DATE(YEAR(fst_pay_day),MONTH(fst_pay_day)+(A692-1)*IF(per_year&gt;=26,0,per_y),IF(per_year=24,IF((MOD(pay_num-1,2))=1,DAY(fst_pay_day)+14,DAY(fst_pay_day)),DAY(fst_pay_day))))))</f>
        <v/>
      </c>
      <c r="C692" s="46" t="str">
        <f t="shared" si="70"/>
        <v/>
      </c>
      <c r="D692" s="46" t="str">
        <f t="shared" si="71"/>
        <v/>
      </c>
      <c r="E692" s="47" t="str">
        <f t="shared" si="72"/>
        <v/>
      </c>
      <c r="F692" s="46" t="str">
        <f t="shared" si="73"/>
        <v/>
      </c>
      <c r="G692" s="46" t="str">
        <f t="shared" si="74"/>
        <v/>
      </c>
      <c r="H692" s="46" t="str">
        <f t="shared" si="75"/>
        <v/>
      </c>
    </row>
    <row r="693" spans="1:8" s="10" customFormat="1" ht="15" customHeight="1" x14ac:dyDescent="0.2">
      <c r="A693" s="10" t="str">
        <f t="shared" si="76"/>
        <v/>
      </c>
      <c r="B693" s="11" t="str">
        <f>IF(A693="","",IF(per_year=26,fst_pay_day+(pay_num-1)*per_y,IF(per_year=52,fst_pay_day+(pay_num-1)*per_y,DATE(YEAR(fst_pay_day),MONTH(fst_pay_day)+(A693-1)*IF(per_year&gt;=26,0,per_y),IF(per_year=24,IF((MOD(pay_num-1,2))=1,DAY(fst_pay_day)+14,DAY(fst_pay_day)),DAY(fst_pay_day))))))</f>
        <v/>
      </c>
      <c r="C693" s="46" t="str">
        <f t="shared" si="70"/>
        <v/>
      </c>
      <c r="D693" s="46" t="str">
        <f t="shared" si="71"/>
        <v/>
      </c>
      <c r="E693" s="47" t="str">
        <f t="shared" si="72"/>
        <v/>
      </c>
      <c r="F693" s="46" t="str">
        <f t="shared" si="73"/>
        <v/>
      </c>
      <c r="G693" s="46" t="str">
        <f t="shared" si="74"/>
        <v/>
      </c>
      <c r="H693" s="46" t="str">
        <f t="shared" si="75"/>
        <v/>
      </c>
    </row>
    <row r="694" spans="1:8" s="10" customFormat="1" ht="15" customHeight="1" x14ac:dyDescent="0.2">
      <c r="A694" s="10" t="str">
        <f t="shared" si="76"/>
        <v/>
      </c>
      <c r="B694" s="11" t="str">
        <f>IF(A694="","",IF(per_year=26,fst_pay_day+(pay_num-1)*per_y,IF(per_year=52,fst_pay_day+(pay_num-1)*per_y,DATE(YEAR(fst_pay_day),MONTH(fst_pay_day)+(A694-1)*IF(per_year&gt;=26,0,per_y),IF(per_year=24,IF((MOD(pay_num-1,2))=1,DAY(fst_pay_day)+14,DAY(fst_pay_day)),DAY(fst_pay_day))))))</f>
        <v/>
      </c>
      <c r="C694" s="46" t="str">
        <f t="shared" si="70"/>
        <v/>
      </c>
      <c r="D694" s="46" t="str">
        <f t="shared" si="71"/>
        <v/>
      </c>
      <c r="E694" s="47" t="str">
        <f t="shared" si="72"/>
        <v/>
      </c>
      <c r="F694" s="46" t="str">
        <f t="shared" si="73"/>
        <v/>
      </c>
      <c r="G694" s="46" t="str">
        <f t="shared" si="74"/>
        <v/>
      </c>
      <c r="H694" s="46" t="str">
        <f t="shared" si="75"/>
        <v/>
      </c>
    </row>
    <row r="695" spans="1:8" s="10" customFormat="1" ht="15" customHeight="1" x14ac:dyDescent="0.2">
      <c r="A695" s="10" t="str">
        <f t="shared" si="76"/>
        <v/>
      </c>
      <c r="B695" s="11" t="str">
        <f>IF(A695="","",IF(per_year=26,fst_pay_day+(pay_num-1)*per_y,IF(per_year=52,fst_pay_day+(pay_num-1)*per_y,DATE(YEAR(fst_pay_day),MONTH(fst_pay_day)+(A695-1)*IF(per_year&gt;=26,0,per_y),IF(per_year=24,IF((MOD(pay_num-1,2))=1,DAY(fst_pay_day)+14,DAY(fst_pay_day)),DAY(fst_pay_day))))))</f>
        <v/>
      </c>
      <c r="C695" s="46" t="str">
        <f t="shared" si="70"/>
        <v/>
      </c>
      <c r="D695" s="46" t="str">
        <f t="shared" si="71"/>
        <v/>
      </c>
      <c r="E695" s="47" t="str">
        <f t="shared" si="72"/>
        <v/>
      </c>
      <c r="F695" s="46" t="str">
        <f t="shared" si="73"/>
        <v/>
      </c>
      <c r="G695" s="46" t="str">
        <f t="shared" si="74"/>
        <v/>
      </c>
      <c r="H695" s="46" t="str">
        <f t="shared" si="75"/>
        <v/>
      </c>
    </row>
    <row r="696" spans="1:8" s="10" customFormat="1" ht="15" customHeight="1" x14ac:dyDescent="0.2">
      <c r="A696" s="10" t="str">
        <f t="shared" si="76"/>
        <v/>
      </c>
      <c r="B696" s="11" t="str">
        <f>IF(A696="","",IF(per_year=26,fst_pay_day+(pay_num-1)*per_y,IF(per_year=52,fst_pay_day+(pay_num-1)*per_y,DATE(YEAR(fst_pay_day),MONTH(fst_pay_day)+(A696-1)*IF(per_year&gt;=26,0,per_y),IF(per_year=24,IF((MOD(pay_num-1,2))=1,DAY(fst_pay_day)+14,DAY(fst_pay_day)),DAY(fst_pay_day))))))</f>
        <v/>
      </c>
      <c r="C696" s="46" t="str">
        <f t="shared" si="70"/>
        <v/>
      </c>
      <c r="D696" s="46" t="str">
        <f t="shared" si="71"/>
        <v/>
      </c>
      <c r="E696" s="47" t="str">
        <f t="shared" si="72"/>
        <v/>
      </c>
      <c r="F696" s="46" t="str">
        <f t="shared" si="73"/>
        <v/>
      </c>
      <c r="G696" s="46" t="str">
        <f t="shared" si="74"/>
        <v/>
      </c>
      <c r="H696" s="46" t="str">
        <f t="shared" si="75"/>
        <v/>
      </c>
    </row>
    <row r="697" spans="1:8" s="10" customFormat="1" ht="15" customHeight="1" x14ac:dyDescent="0.2">
      <c r="A697" s="10" t="str">
        <f t="shared" si="76"/>
        <v/>
      </c>
      <c r="B697" s="11" t="str">
        <f>IF(A697="","",IF(per_year=26,fst_pay_day+(pay_num-1)*per_y,IF(per_year=52,fst_pay_day+(pay_num-1)*per_y,DATE(YEAR(fst_pay_day),MONTH(fst_pay_day)+(A697-1)*IF(per_year&gt;=26,0,per_y),IF(per_year=24,IF((MOD(pay_num-1,2))=1,DAY(fst_pay_day)+14,DAY(fst_pay_day)),DAY(fst_pay_day))))))</f>
        <v/>
      </c>
      <c r="C697" s="46" t="str">
        <f t="shared" si="70"/>
        <v/>
      </c>
      <c r="D697" s="46" t="str">
        <f t="shared" si="71"/>
        <v/>
      </c>
      <c r="E697" s="47" t="str">
        <f t="shared" si="72"/>
        <v/>
      </c>
      <c r="F697" s="46" t="str">
        <f t="shared" si="73"/>
        <v/>
      </c>
      <c r="G697" s="46" t="str">
        <f t="shared" si="74"/>
        <v/>
      </c>
      <c r="H697" s="46" t="str">
        <f t="shared" si="75"/>
        <v/>
      </c>
    </row>
    <row r="698" spans="1:8" s="10" customFormat="1" ht="15" customHeight="1" x14ac:dyDescent="0.2">
      <c r="A698" s="10" t="str">
        <f t="shared" si="76"/>
        <v/>
      </c>
      <c r="B698" s="11" t="str">
        <f>IF(A698="","",IF(per_year=26,fst_pay_day+(pay_num-1)*per_y,IF(per_year=52,fst_pay_day+(pay_num-1)*per_y,DATE(YEAR(fst_pay_day),MONTH(fst_pay_day)+(A698-1)*IF(per_year&gt;=26,0,per_y),IF(per_year=24,IF((MOD(pay_num-1,2))=1,DAY(fst_pay_day)+14,DAY(fst_pay_day)),DAY(fst_pay_day))))))</f>
        <v/>
      </c>
      <c r="C698" s="46" t="str">
        <f t="shared" si="70"/>
        <v/>
      </c>
      <c r="D698" s="46" t="str">
        <f t="shared" si="71"/>
        <v/>
      </c>
      <c r="E698" s="47" t="str">
        <f t="shared" si="72"/>
        <v/>
      </c>
      <c r="F698" s="46" t="str">
        <f t="shared" si="73"/>
        <v/>
      </c>
      <c r="G698" s="46" t="str">
        <f t="shared" si="74"/>
        <v/>
      </c>
      <c r="H698" s="46" t="str">
        <f t="shared" si="75"/>
        <v/>
      </c>
    </row>
    <row r="699" spans="1:8" s="10" customFormat="1" ht="15" customHeight="1" x14ac:dyDescent="0.2">
      <c r="A699" s="10" t="str">
        <f t="shared" si="76"/>
        <v/>
      </c>
      <c r="B699" s="11" t="str">
        <f>IF(A699="","",IF(per_year=26,fst_pay_day+(pay_num-1)*per_y,IF(per_year=52,fst_pay_day+(pay_num-1)*per_y,DATE(YEAR(fst_pay_day),MONTH(fst_pay_day)+(A699-1)*IF(per_year&gt;=26,0,per_y),IF(per_year=24,IF((MOD(pay_num-1,2))=1,DAY(fst_pay_day)+14,DAY(fst_pay_day)),DAY(fst_pay_day))))))</f>
        <v/>
      </c>
      <c r="C699" s="46" t="str">
        <f t="shared" si="70"/>
        <v/>
      </c>
      <c r="D699" s="46" t="str">
        <f t="shared" si="71"/>
        <v/>
      </c>
      <c r="E699" s="47" t="str">
        <f t="shared" si="72"/>
        <v/>
      </c>
      <c r="F699" s="46" t="str">
        <f t="shared" si="73"/>
        <v/>
      </c>
      <c r="G699" s="46" t="str">
        <f t="shared" si="74"/>
        <v/>
      </c>
      <c r="H699" s="46" t="str">
        <f t="shared" si="75"/>
        <v/>
      </c>
    </row>
    <row r="700" spans="1:8" s="10" customFormat="1" ht="15" customHeight="1" x14ac:dyDescent="0.2">
      <c r="A700" s="10" t="str">
        <f t="shared" si="76"/>
        <v/>
      </c>
      <c r="B700" s="11" t="str">
        <f>IF(A700="","",IF(per_year=26,fst_pay_day+(pay_num-1)*per_y,IF(per_year=52,fst_pay_day+(pay_num-1)*per_y,DATE(YEAR(fst_pay_day),MONTH(fst_pay_day)+(A700-1)*IF(per_year&gt;=26,0,per_y),IF(per_year=24,IF((MOD(pay_num-1,2))=1,DAY(fst_pay_day)+14,DAY(fst_pay_day)),DAY(fst_pay_day))))))</f>
        <v/>
      </c>
      <c r="C700" s="46" t="str">
        <f t="shared" si="70"/>
        <v/>
      </c>
      <c r="D700" s="46" t="str">
        <f t="shared" si="71"/>
        <v/>
      </c>
      <c r="E700" s="47" t="str">
        <f t="shared" si="72"/>
        <v/>
      </c>
      <c r="F700" s="46" t="str">
        <f t="shared" si="73"/>
        <v/>
      </c>
      <c r="G700" s="46" t="str">
        <f t="shared" si="74"/>
        <v/>
      </c>
      <c r="H700" s="46" t="str">
        <f t="shared" si="75"/>
        <v/>
      </c>
    </row>
    <row r="701" spans="1:8" s="10" customFormat="1" ht="15" customHeight="1" x14ac:dyDescent="0.2">
      <c r="A701" s="10" t="str">
        <f t="shared" si="76"/>
        <v/>
      </c>
      <c r="B701" s="11" t="str">
        <f>IF(A701="","",IF(per_year=26,fst_pay_day+(pay_num-1)*per_y,IF(per_year=52,fst_pay_day+(pay_num-1)*per_y,DATE(YEAR(fst_pay_day),MONTH(fst_pay_day)+(A701-1)*IF(per_year&gt;=26,0,per_y),IF(per_year=24,IF((MOD(pay_num-1,2))=1,DAY(fst_pay_day)+14,DAY(fst_pay_day)),DAY(fst_pay_day))))))</f>
        <v/>
      </c>
      <c r="C701" s="46" t="str">
        <f t="shared" si="70"/>
        <v/>
      </c>
      <c r="D701" s="46" t="str">
        <f t="shared" si="71"/>
        <v/>
      </c>
      <c r="E701" s="47" t="str">
        <f t="shared" si="72"/>
        <v/>
      </c>
      <c r="F701" s="46" t="str">
        <f t="shared" si="73"/>
        <v/>
      </c>
      <c r="G701" s="46" t="str">
        <f t="shared" si="74"/>
        <v/>
      </c>
      <c r="H701" s="46" t="str">
        <f t="shared" si="75"/>
        <v/>
      </c>
    </row>
    <row r="702" spans="1:8" s="10" customFormat="1" ht="15" customHeight="1" x14ac:dyDescent="0.2">
      <c r="A702" s="10" t="str">
        <f t="shared" si="76"/>
        <v/>
      </c>
      <c r="B702" s="11" t="str">
        <f>IF(A702="","",IF(per_year=26,fst_pay_day+(pay_num-1)*per_y,IF(per_year=52,fst_pay_day+(pay_num-1)*per_y,DATE(YEAR(fst_pay_day),MONTH(fst_pay_day)+(A702-1)*IF(per_year&gt;=26,0,per_y),IF(per_year=24,IF((MOD(pay_num-1,2))=1,DAY(fst_pay_day)+14,DAY(fst_pay_day)),DAY(fst_pay_day))))))</f>
        <v/>
      </c>
      <c r="C702" s="46" t="str">
        <f t="shared" si="70"/>
        <v/>
      </c>
      <c r="D702" s="46" t="str">
        <f t="shared" si="71"/>
        <v/>
      </c>
      <c r="E702" s="47" t="str">
        <f t="shared" si="72"/>
        <v/>
      </c>
      <c r="F702" s="46" t="str">
        <f t="shared" si="73"/>
        <v/>
      </c>
      <c r="G702" s="46" t="str">
        <f t="shared" si="74"/>
        <v/>
      </c>
      <c r="H702" s="46" t="str">
        <f t="shared" si="75"/>
        <v/>
      </c>
    </row>
    <row r="703" spans="1:8" s="10" customFormat="1" ht="15" customHeight="1" x14ac:dyDescent="0.2">
      <c r="A703" s="10" t="str">
        <f t="shared" si="76"/>
        <v/>
      </c>
      <c r="B703" s="11" t="str">
        <f>IF(A703="","",IF(per_year=26,fst_pay_day+(pay_num-1)*per_y,IF(per_year=52,fst_pay_day+(pay_num-1)*per_y,DATE(YEAR(fst_pay_day),MONTH(fst_pay_day)+(A703-1)*IF(per_year&gt;=26,0,per_y),IF(per_year=24,IF((MOD(pay_num-1,2))=1,DAY(fst_pay_day)+14,DAY(fst_pay_day)),DAY(fst_pay_day))))))</f>
        <v/>
      </c>
      <c r="C703" s="46" t="str">
        <f t="shared" si="70"/>
        <v/>
      </c>
      <c r="D703" s="46" t="str">
        <f t="shared" si="71"/>
        <v/>
      </c>
      <c r="E703" s="47" t="str">
        <f t="shared" si="72"/>
        <v/>
      </c>
      <c r="F703" s="46" t="str">
        <f t="shared" si="73"/>
        <v/>
      </c>
      <c r="G703" s="46" t="str">
        <f t="shared" si="74"/>
        <v/>
      </c>
      <c r="H703" s="46" t="str">
        <f t="shared" si="75"/>
        <v/>
      </c>
    </row>
    <row r="704" spans="1:8" s="10" customFormat="1" ht="15" customHeight="1" x14ac:dyDescent="0.2">
      <c r="A704" s="10" t="str">
        <f t="shared" si="76"/>
        <v/>
      </c>
      <c r="B704" s="11" t="str">
        <f>IF(A704="","",IF(per_year=26,fst_pay_day+(pay_num-1)*per_y,IF(per_year=52,fst_pay_day+(pay_num-1)*per_y,DATE(YEAR(fst_pay_day),MONTH(fst_pay_day)+(A704-1)*IF(per_year&gt;=26,0,per_y),IF(per_year=24,IF((MOD(pay_num-1,2))=1,DAY(fst_pay_day)+14,DAY(fst_pay_day)),DAY(fst_pay_day))))))</f>
        <v/>
      </c>
      <c r="C704" s="46" t="str">
        <f t="shared" si="70"/>
        <v/>
      </c>
      <c r="D704" s="46" t="str">
        <f t="shared" si="71"/>
        <v/>
      </c>
      <c r="E704" s="47" t="str">
        <f t="shared" si="72"/>
        <v/>
      </c>
      <c r="F704" s="46" t="str">
        <f t="shared" si="73"/>
        <v/>
      </c>
      <c r="G704" s="46" t="str">
        <f t="shared" si="74"/>
        <v/>
      </c>
      <c r="H704" s="46" t="str">
        <f t="shared" si="75"/>
        <v/>
      </c>
    </row>
    <row r="705" spans="1:8" s="10" customFormat="1" ht="15" customHeight="1" x14ac:dyDescent="0.2">
      <c r="A705" s="10" t="str">
        <f t="shared" si="76"/>
        <v/>
      </c>
      <c r="B705" s="11" t="str">
        <f>IF(A705="","",IF(per_year=26,fst_pay_day+(pay_num-1)*per_y,IF(per_year=52,fst_pay_day+(pay_num-1)*per_y,DATE(YEAR(fst_pay_day),MONTH(fst_pay_day)+(A705-1)*IF(per_year&gt;=26,0,per_y),IF(per_year=24,IF((MOD(pay_num-1,2))=1,DAY(fst_pay_day)+14,DAY(fst_pay_day)),DAY(fst_pay_day))))))</f>
        <v/>
      </c>
      <c r="C705" s="46" t="str">
        <f t="shared" si="70"/>
        <v/>
      </c>
      <c r="D705" s="46" t="str">
        <f t="shared" si="71"/>
        <v/>
      </c>
      <c r="E705" s="47" t="str">
        <f t="shared" si="72"/>
        <v/>
      </c>
      <c r="F705" s="46" t="str">
        <f t="shared" si="73"/>
        <v/>
      </c>
      <c r="G705" s="46" t="str">
        <f t="shared" si="74"/>
        <v/>
      </c>
      <c r="H705" s="46" t="str">
        <f t="shared" si="75"/>
        <v/>
      </c>
    </row>
    <row r="706" spans="1:8" s="10" customFormat="1" ht="15" customHeight="1" x14ac:dyDescent="0.2">
      <c r="A706" s="10" t="str">
        <f t="shared" si="76"/>
        <v/>
      </c>
      <c r="B706" s="11" t="str">
        <f>IF(A706="","",IF(per_year=26,fst_pay_day+(pay_num-1)*per_y,IF(per_year=52,fst_pay_day+(pay_num-1)*per_y,DATE(YEAR(fst_pay_day),MONTH(fst_pay_day)+(A706-1)*IF(per_year&gt;=26,0,per_y),IF(per_year=24,IF((MOD(pay_num-1,2))=1,DAY(fst_pay_day)+14,DAY(fst_pay_day)),DAY(fst_pay_day))))))</f>
        <v/>
      </c>
      <c r="C706" s="46" t="str">
        <f t="shared" si="70"/>
        <v/>
      </c>
      <c r="D706" s="46" t="str">
        <f t="shared" si="71"/>
        <v/>
      </c>
      <c r="E706" s="47" t="str">
        <f t="shared" si="72"/>
        <v/>
      </c>
      <c r="F706" s="46" t="str">
        <f t="shared" si="73"/>
        <v/>
      </c>
      <c r="G706" s="46" t="str">
        <f t="shared" si="74"/>
        <v/>
      </c>
      <c r="H706" s="46" t="str">
        <f t="shared" si="75"/>
        <v/>
      </c>
    </row>
    <row r="707" spans="1:8" s="10" customFormat="1" ht="15" customHeight="1" x14ac:dyDescent="0.2">
      <c r="A707" s="10" t="str">
        <f t="shared" si="76"/>
        <v/>
      </c>
      <c r="B707" s="11" t="str">
        <f>IF(A707="","",IF(per_year=26,fst_pay_day+(pay_num-1)*per_y,IF(per_year=52,fst_pay_day+(pay_num-1)*per_y,DATE(YEAR(fst_pay_day),MONTH(fst_pay_day)+(A707-1)*IF(per_year&gt;=26,0,per_y),IF(per_year=24,IF((MOD(pay_num-1,2))=1,DAY(fst_pay_day)+14,DAY(fst_pay_day)),DAY(fst_pay_day))))))</f>
        <v/>
      </c>
      <c r="C707" s="46" t="str">
        <f t="shared" si="70"/>
        <v/>
      </c>
      <c r="D707" s="46" t="str">
        <f t="shared" si="71"/>
        <v/>
      </c>
      <c r="E707" s="47" t="str">
        <f t="shared" si="72"/>
        <v/>
      </c>
      <c r="F707" s="46" t="str">
        <f t="shared" si="73"/>
        <v/>
      </c>
      <c r="G707" s="46" t="str">
        <f t="shared" si="74"/>
        <v/>
      </c>
      <c r="H707" s="46" t="str">
        <f t="shared" si="75"/>
        <v/>
      </c>
    </row>
    <row r="708" spans="1:8" s="10" customFormat="1" ht="15" customHeight="1" x14ac:dyDescent="0.2">
      <c r="A708" s="10" t="str">
        <f t="shared" si="76"/>
        <v/>
      </c>
      <c r="B708" s="11" t="str">
        <f>IF(A708="","",IF(per_year=26,fst_pay_day+(pay_num-1)*per_y,IF(per_year=52,fst_pay_day+(pay_num-1)*per_y,DATE(YEAR(fst_pay_day),MONTH(fst_pay_day)+(A708-1)*IF(per_year&gt;=26,0,per_y),IF(per_year=24,IF((MOD(pay_num-1,2))=1,DAY(fst_pay_day)+14,DAY(fst_pay_day)),DAY(fst_pay_day))))))</f>
        <v/>
      </c>
      <c r="C708" s="46" t="str">
        <f t="shared" si="70"/>
        <v/>
      </c>
      <c r="D708" s="46" t="str">
        <f t="shared" si="71"/>
        <v/>
      </c>
      <c r="E708" s="47" t="str">
        <f t="shared" si="72"/>
        <v/>
      </c>
      <c r="F708" s="46" t="str">
        <f t="shared" si="73"/>
        <v/>
      </c>
      <c r="G708" s="46" t="str">
        <f t="shared" si="74"/>
        <v/>
      </c>
      <c r="H708" s="46" t="str">
        <f t="shared" si="75"/>
        <v/>
      </c>
    </row>
    <row r="709" spans="1:8" s="10" customFormat="1" ht="15" customHeight="1" x14ac:dyDescent="0.2">
      <c r="A709" s="10" t="str">
        <f t="shared" si="76"/>
        <v/>
      </c>
      <c r="B709" s="11" t="str">
        <f>IF(A709="","",IF(per_year=26,fst_pay_day+(pay_num-1)*per_y,IF(per_year=52,fst_pay_day+(pay_num-1)*per_y,DATE(YEAR(fst_pay_day),MONTH(fst_pay_day)+(A709-1)*IF(per_year&gt;=26,0,per_y),IF(per_year=24,IF((MOD(pay_num-1,2))=1,DAY(fst_pay_day)+14,DAY(fst_pay_day)),DAY(fst_pay_day))))))</f>
        <v/>
      </c>
      <c r="C709" s="46" t="str">
        <f t="shared" si="70"/>
        <v/>
      </c>
      <c r="D709" s="46" t="str">
        <f t="shared" si="71"/>
        <v/>
      </c>
      <c r="E709" s="47" t="str">
        <f t="shared" si="72"/>
        <v/>
      </c>
      <c r="F709" s="46" t="str">
        <f t="shared" si="73"/>
        <v/>
      </c>
      <c r="G709" s="46" t="str">
        <f t="shared" si="74"/>
        <v/>
      </c>
      <c r="H709" s="46" t="str">
        <f t="shared" si="75"/>
        <v/>
      </c>
    </row>
    <row r="710" spans="1:8" s="10" customFormat="1" ht="15" customHeight="1" x14ac:dyDescent="0.2">
      <c r="A710" s="10" t="str">
        <f t="shared" si="76"/>
        <v/>
      </c>
      <c r="B710" s="11" t="str">
        <f>IF(A710="","",IF(per_year=26,fst_pay_day+(pay_num-1)*per_y,IF(per_year=52,fst_pay_day+(pay_num-1)*per_y,DATE(YEAR(fst_pay_day),MONTH(fst_pay_day)+(A710-1)*IF(per_year&gt;=26,0,per_y),IF(per_year=24,IF((MOD(pay_num-1,2))=1,DAY(fst_pay_day)+14,DAY(fst_pay_day)),DAY(fst_pay_day))))))</f>
        <v/>
      </c>
      <c r="C710" s="46" t="str">
        <f t="shared" si="70"/>
        <v/>
      </c>
      <c r="D710" s="46" t="str">
        <f t="shared" si="71"/>
        <v/>
      </c>
      <c r="E710" s="47" t="str">
        <f t="shared" si="72"/>
        <v/>
      </c>
      <c r="F710" s="46" t="str">
        <f t="shared" si="73"/>
        <v/>
      </c>
      <c r="G710" s="46" t="str">
        <f t="shared" si="74"/>
        <v/>
      </c>
      <c r="H710" s="46" t="str">
        <f t="shared" si="75"/>
        <v/>
      </c>
    </row>
    <row r="711" spans="1:8" s="10" customFormat="1" ht="15" customHeight="1" x14ac:dyDescent="0.2">
      <c r="A711" s="10" t="str">
        <f t="shared" si="76"/>
        <v/>
      </c>
      <c r="B711" s="11" t="str">
        <f>IF(A711="","",IF(per_year=26,fst_pay_day+(pay_num-1)*per_y,IF(per_year=52,fst_pay_day+(pay_num-1)*per_y,DATE(YEAR(fst_pay_day),MONTH(fst_pay_day)+(A711-1)*IF(per_year&gt;=26,0,per_y),IF(per_year=24,IF((MOD(pay_num-1,2))=1,DAY(fst_pay_day)+14,DAY(fst_pay_day)),DAY(fst_pay_day))))))</f>
        <v/>
      </c>
      <c r="C711" s="46" t="str">
        <f t="shared" ref="C711:C774" si="77">IF(A711="","",IF(A711=baloon,H710+D711,IF(IF(dif_payment&gt;0,dif_payment,IF(OR(add_pay=FALSE,add_pay_freq="",add_pay_freq=0),emp,IF(MOD(A711,add_pay_freq)=0,emp+add_pay_am,emp)))&gt;H710+D711,H710+D711,IF(dif_payment&gt;0,dif_payment,IF(OR(add_pay=FALSE,add_pay_freq="",add_pay_freq=0),emp,IF(MOD(A711,add_pay_freq)=0,emp+add_pay_am,emp))))))</f>
        <v/>
      </c>
      <c r="D711" s="46" t="str">
        <f t="shared" ref="D711:D774" si="78">IF(A711="","",IF(rounding,ROUND((B711-B710)*(G710*rate),2),(B711-B710)*(G710*rate)))</f>
        <v/>
      </c>
      <c r="E711" s="47" t="str">
        <f t="shared" ref="E711:E889" si="79">IF(A711="","",IF((payment-interest)&lt;0,0,payment-interest))</f>
        <v/>
      </c>
      <c r="F711" s="46" t="str">
        <f t="shared" ref="F711:F889" si="80">IF(A711="","",IF(payment&gt;interest_balance,0,interest_balance-payment))</f>
        <v/>
      </c>
      <c r="G711" s="46" t="str">
        <f t="shared" ref="G711:G774" si="81">IF(A711="","",IF(payment&gt;interest_balance,G710+interest_balance-payment,G710))</f>
        <v/>
      </c>
      <c r="H711" s="46" t="str">
        <f t="shared" ref="H711:H774" si="82">IF(A711="","",G711+F711)</f>
        <v/>
      </c>
    </row>
    <row r="712" spans="1:8" s="10" customFormat="1" ht="15" customHeight="1" x14ac:dyDescent="0.2">
      <c r="A712" s="10" t="str">
        <f t="shared" ref="A712:A775" si="83">IF(OR(H711&lt;=0.004,H711=""),"",A711+1)</f>
        <v/>
      </c>
      <c r="B712" s="11" t="str">
        <f>IF(A712="","",IF(per_year=26,fst_pay_day+(pay_num-1)*per_y,IF(per_year=52,fst_pay_day+(pay_num-1)*per_y,DATE(YEAR(fst_pay_day),MONTH(fst_pay_day)+(A712-1)*IF(per_year&gt;=26,0,per_y),IF(per_year=24,IF((MOD(pay_num-1,2))=1,DAY(fst_pay_day)+14,DAY(fst_pay_day)),DAY(fst_pay_day))))))</f>
        <v/>
      </c>
      <c r="C712" s="46" t="str">
        <f t="shared" si="77"/>
        <v/>
      </c>
      <c r="D712" s="46" t="str">
        <f t="shared" si="78"/>
        <v/>
      </c>
      <c r="E712" s="47" t="str">
        <f t="shared" si="79"/>
        <v/>
      </c>
      <c r="F712" s="46" t="str">
        <f t="shared" si="80"/>
        <v/>
      </c>
      <c r="G712" s="46" t="str">
        <f t="shared" si="81"/>
        <v/>
      </c>
      <c r="H712" s="46" t="str">
        <f t="shared" si="82"/>
        <v/>
      </c>
    </row>
    <row r="713" spans="1:8" s="10" customFormat="1" ht="15" customHeight="1" x14ac:dyDescent="0.2">
      <c r="A713" s="10" t="str">
        <f t="shared" si="83"/>
        <v/>
      </c>
      <c r="B713" s="11" t="str">
        <f>IF(A713="","",IF(per_year=26,fst_pay_day+(pay_num-1)*per_y,IF(per_year=52,fst_pay_day+(pay_num-1)*per_y,DATE(YEAR(fst_pay_day),MONTH(fst_pay_day)+(A713-1)*IF(per_year&gt;=26,0,per_y),IF(per_year=24,IF((MOD(pay_num-1,2))=1,DAY(fst_pay_day)+14,DAY(fst_pay_day)),DAY(fst_pay_day))))))</f>
        <v/>
      </c>
      <c r="C713" s="46" t="str">
        <f t="shared" si="77"/>
        <v/>
      </c>
      <c r="D713" s="46" t="str">
        <f t="shared" si="78"/>
        <v/>
      </c>
      <c r="E713" s="47" t="str">
        <f t="shared" si="79"/>
        <v/>
      </c>
      <c r="F713" s="46" t="str">
        <f t="shared" si="80"/>
        <v/>
      </c>
      <c r="G713" s="46" t="str">
        <f t="shared" si="81"/>
        <v/>
      </c>
      <c r="H713" s="46" t="str">
        <f t="shared" si="82"/>
        <v/>
      </c>
    </row>
    <row r="714" spans="1:8" s="10" customFormat="1" ht="15" customHeight="1" x14ac:dyDescent="0.2">
      <c r="A714" s="10" t="str">
        <f t="shared" si="83"/>
        <v/>
      </c>
      <c r="B714" s="11" t="str">
        <f>IF(A714="","",IF(per_year=26,fst_pay_day+(pay_num-1)*per_y,IF(per_year=52,fst_pay_day+(pay_num-1)*per_y,DATE(YEAR(fst_pay_day),MONTH(fst_pay_day)+(A714-1)*IF(per_year&gt;=26,0,per_y),IF(per_year=24,IF((MOD(pay_num-1,2))=1,DAY(fst_pay_day)+14,DAY(fst_pay_day)),DAY(fst_pay_day))))))</f>
        <v/>
      </c>
      <c r="C714" s="46" t="str">
        <f t="shared" si="77"/>
        <v/>
      </c>
      <c r="D714" s="46" t="str">
        <f t="shared" si="78"/>
        <v/>
      </c>
      <c r="E714" s="47" t="str">
        <f t="shared" si="79"/>
        <v/>
      </c>
      <c r="F714" s="46" t="str">
        <f t="shared" si="80"/>
        <v/>
      </c>
      <c r="G714" s="46" t="str">
        <f t="shared" si="81"/>
        <v/>
      </c>
      <c r="H714" s="46" t="str">
        <f t="shared" si="82"/>
        <v/>
      </c>
    </row>
    <row r="715" spans="1:8" s="10" customFormat="1" ht="15" customHeight="1" x14ac:dyDescent="0.2">
      <c r="A715" s="10" t="str">
        <f t="shared" si="83"/>
        <v/>
      </c>
      <c r="B715" s="11" t="str">
        <f>IF(A715="","",IF(per_year=26,fst_pay_day+(pay_num-1)*per_y,IF(per_year=52,fst_pay_day+(pay_num-1)*per_y,DATE(YEAR(fst_pay_day),MONTH(fst_pay_day)+(A715-1)*IF(per_year&gt;=26,0,per_y),IF(per_year=24,IF((MOD(pay_num-1,2))=1,DAY(fst_pay_day)+14,DAY(fst_pay_day)),DAY(fst_pay_day))))))</f>
        <v/>
      </c>
      <c r="C715" s="46" t="str">
        <f t="shared" si="77"/>
        <v/>
      </c>
      <c r="D715" s="46" t="str">
        <f t="shared" si="78"/>
        <v/>
      </c>
      <c r="E715" s="47" t="str">
        <f t="shared" si="79"/>
        <v/>
      </c>
      <c r="F715" s="46" t="str">
        <f t="shared" si="80"/>
        <v/>
      </c>
      <c r="G715" s="46" t="str">
        <f t="shared" si="81"/>
        <v/>
      </c>
      <c r="H715" s="46" t="str">
        <f t="shared" si="82"/>
        <v/>
      </c>
    </row>
    <row r="716" spans="1:8" s="10" customFormat="1" ht="15" customHeight="1" x14ac:dyDescent="0.2">
      <c r="A716" s="10" t="str">
        <f t="shared" si="83"/>
        <v/>
      </c>
      <c r="B716" s="11" t="str">
        <f>IF(A716="","",IF(per_year=26,fst_pay_day+(pay_num-1)*per_y,IF(per_year=52,fst_pay_day+(pay_num-1)*per_y,DATE(YEAR(fst_pay_day),MONTH(fst_pay_day)+(A716-1)*IF(per_year&gt;=26,0,per_y),IF(per_year=24,IF((MOD(pay_num-1,2))=1,DAY(fst_pay_day)+14,DAY(fst_pay_day)),DAY(fst_pay_day))))))</f>
        <v/>
      </c>
      <c r="C716" s="46" t="str">
        <f t="shared" si="77"/>
        <v/>
      </c>
      <c r="D716" s="46" t="str">
        <f t="shared" si="78"/>
        <v/>
      </c>
      <c r="E716" s="47" t="str">
        <f t="shared" si="79"/>
        <v/>
      </c>
      <c r="F716" s="46" t="str">
        <f t="shared" si="80"/>
        <v/>
      </c>
      <c r="G716" s="46" t="str">
        <f t="shared" si="81"/>
        <v/>
      </c>
      <c r="H716" s="46" t="str">
        <f t="shared" si="82"/>
        <v/>
      </c>
    </row>
    <row r="717" spans="1:8" s="10" customFormat="1" ht="15" customHeight="1" x14ac:dyDescent="0.2">
      <c r="A717" s="10" t="str">
        <f t="shared" si="83"/>
        <v/>
      </c>
      <c r="B717" s="11" t="str">
        <f>IF(A717="","",IF(per_year=26,fst_pay_day+(pay_num-1)*per_y,IF(per_year=52,fst_pay_day+(pay_num-1)*per_y,DATE(YEAR(fst_pay_day),MONTH(fst_pay_day)+(A717-1)*IF(per_year&gt;=26,0,per_y),IF(per_year=24,IF((MOD(pay_num-1,2))=1,DAY(fst_pay_day)+14,DAY(fst_pay_day)),DAY(fst_pay_day))))))</f>
        <v/>
      </c>
      <c r="C717" s="46" t="str">
        <f t="shared" si="77"/>
        <v/>
      </c>
      <c r="D717" s="46" t="str">
        <f t="shared" si="78"/>
        <v/>
      </c>
      <c r="E717" s="47" t="str">
        <f t="shared" si="79"/>
        <v/>
      </c>
      <c r="F717" s="46" t="str">
        <f t="shared" si="80"/>
        <v/>
      </c>
      <c r="G717" s="46" t="str">
        <f t="shared" si="81"/>
        <v/>
      </c>
      <c r="H717" s="46" t="str">
        <f t="shared" si="82"/>
        <v/>
      </c>
    </row>
    <row r="718" spans="1:8" s="10" customFormat="1" ht="15" customHeight="1" x14ac:dyDescent="0.2">
      <c r="A718" s="10" t="str">
        <f t="shared" si="83"/>
        <v/>
      </c>
      <c r="B718" s="11" t="str">
        <f>IF(A718="","",IF(per_year=26,fst_pay_day+(pay_num-1)*per_y,IF(per_year=52,fst_pay_day+(pay_num-1)*per_y,DATE(YEAR(fst_pay_day),MONTH(fst_pay_day)+(A718-1)*IF(per_year&gt;=26,0,per_y),IF(per_year=24,IF((MOD(pay_num-1,2))=1,DAY(fst_pay_day)+14,DAY(fst_pay_day)),DAY(fst_pay_day))))))</f>
        <v/>
      </c>
      <c r="C718" s="46" t="str">
        <f t="shared" si="77"/>
        <v/>
      </c>
      <c r="D718" s="46" t="str">
        <f t="shared" si="78"/>
        <v/>
      </c>
      <c r="E718" s="47" t="str">
        <f t="shared" si="79"/>
        <v/>
      </c>
      <c r="F718" s="46" t="str">
        <f t="shared" si="80"/>
        <v/>
      </c>
      <c r="G718" s="46" t="str">
        <f t="shared" si="81"/>
        <v/>
      </c>
      <c r="H718" s="46" t="str">
        <f t="shared" si="82"/>
        <v/>
      </c>
    </row>
    <row r="719" spans="1:8" s="10" customFormat="1" ht="15" customHeight="1" x14ac:dyDescent="0.2">
      <c r="A719" s="10" t="str">
        <f t="shared" si="83"/>
        <v/>
      </c>
      <c r="B719" s="11" t="str">
        <f>IF(A719="","",IF(per_year=26,fst_pay_day+(pay_num-1)*per_y,IF(per_year=52,fst_pay_day+(pay_num-1)*per_y,DATE(YEAR(fst_pay_day),MONTH(fst_pay_day)+(A719-1)*IF(per_year&gt;=26,0,per_y),IF(per_year=24,IF((MOD(pay_num-1,2))=1,DAY(fst_pay_day)+14,DAY(fst_pay_day)),DAY(fst_pay_day))))))</f>
        <v/>
      </c>
      <c r="C719" s="46" t="str">
        <f t="shared" si="77"/>
        <v/>
      </c>
      <c r="D719" s="46" t="str">
        <f t="shared" si="78"/>
        <v/>
      </c>
      <c r="E719" s="47" t="str">
        <f t="shared" si="79"/>
        <v/>
      </c>
      <c r="F719" s="46" t="str">
        <f t="shared" si="80"/>
        <v/>
      </c>
      <c r="G719" s="46" t="str">
        <f t="shared" si="81"/>
        <v/>
      </c>
      <c r="H719" s="46" t="str">
        <f t="shared" si="82"/>
        <v/>
      </c>
    </row>
    <row r="720" spans="1:8" s="10" customFormat="1" ht="15" customHeight="1" x14ac:dyDescent="0.2">
      <c r="A720" s="10" t="str">
        <f t="shared" si="83"/>
        <v/>
      </c>
      <c r="B720" s="11" t="str">
        <f>IF(A720="","",IF(per_year=26,fst_pay_day+(pay_num-1)*per_y,IF(per_year=52,fst_pay_day+(pay_num-1)*per_y,DATE(YEAR(fst_pay_day),MONTH(fst_pay_day)+(A720-1)*IF(per_year&gt;=26,0,per_y),IF(per_year=24,IF((MOD(pay_num-1,2))=1,DAY(fst_pay_day)+14,DAY(fst_pay_day)),DAY(fst_pay_day))))))</f>
        <v/>
      </c>
      <c r="C720" s="46" t="str">
        <f t="shared" si="77"/>
        <v/>
      </c>
      <c r="D720" s="46" t="str">
        <f t="shared" si="78"/>
        <v/>
      </c>
      <c r="E720" s="47" t="str">
        <f t="shared" si="79"/>
        <v/>
      </c>
      <c r="F720" s="46" t="str">
        <f t="shared" si="80"/>
        <v/>
      </c>
      <c r="G720" s="46" t="str">
        <f t="shared" si="81"/>
        <v/>
      </c>
      <c r="H720" s="46" t="str">
        <f t="shared" si="82"/>
        <v/>
      </c>
    </row>
    <row r="721" spans="1:8" s="10" customFormat="1" ht="15" customHeight="1" x14ac:dyDescent="0.2">
      <c r="A721" s="10" t="str">
        <f t="shared" si="83"/>
        <v/>
      </c>
      <c r="B721" s="11" t="str">
        <f>IF(A721="","",IF(per_year=26,fst_pay_day+(pay_num-1)*per_y,IF(per_year=52,fst_pay_day+(pay_num-1)*per_y,DATE(YEAR(fst_pay_day),MONTH(fst_pay_day)+(A721-1)*IF(per_year&gt;=26,0,per_y),IF(per_year=24,IF((MOD(pay_num-1,2))=1,DAY(fst_pay_day)+14,DAY(fst_pay_day)),DAY(fst_pay_day))))))</f>
        <v/>
      </c>
      <c r="C721" s="46" t="str">
        <f t="shared" si="77"/>
        <v/>
      </c>
      <c r="D721" s="46" t="str">
        <f t="shared" si="78"/>
        <v/>
      </c>
      <c r="E721" s="47" t="str">
        <f t="shared" si="79"/>
        <v/>
      </c>
      <c r="F721" s="46" t="str">
        <f t="shared" si="80"/>
        <v/>
      </c>
      <c r="G721" s="46" t="str">
        <f t="shared" si="81"/>
        <v/>
      </c>
      <c r="H721" s="46" t="str">
        <f t="shared" si="82"/>
        <v/>
      </c>
    </row>
    <row r="722" spans="1:8" s="10" customFormat="1" ht="15" customHeight="1" x14ac:dyDescent="0.2">
      <c r="A722" s="10" t="str">
        <f t="shared" si="83"/>
        <v/>
      </c>
      <c r="B722" s="11" t="str">
        <f>IF(A722="","",IF(per_year=26,fst_pay_day+(pay_num-1)*per_y,IF(per_year=52,fst_pay_day+(pay_num-1)*per_y,DATE(YEAR(fst_pay_day),MONTH(fst_pay_day)+(A722-1)*IF(per_year&gt;=26,0,per_y),IF(per_year=24,IF((MOD(pay_num-1,2))=1,DAY(fst_pay_day)+14,DAY(fst_pay_day)),DAY(fst_pay_day))))))</f>
        <v/>
      </c>
      <c r="C722" s="46" t="str">
        <f t="shared" si="77"/>
        <v/>
      </c>
      <c r="D722" s="46" t="str">
        <f t="shared" si="78"/>
        <v/>
      </c>
      <c r="E722" s="47" t="str">
        <f t="shared" si="79"/>
        <v/>
      </c>
      <c r="F722" s="46" t="str">
        <f t="shared" si="80"/>
        <v/>
      </c>
      <c r="G722" s="46" t="str">
        <f t="shared" si="81"/>
        <v/>
      </c>
      <c r="H722" s="46" t="str">
        <f t="shared" si="82"/>
        <v/>
      </c>
    </row>
    <row r="723" spans="1:8" s="10" customFormat="1" ht="15" customHeight="1" x14ac:dyDescent="0.2">
      <c r="A723" s="10" t="str">
        <f t="shared" si="83"/>
        <v/>
      </c>
      <c r="B723" s="11" t="str">
        <f>IF(A723="","",IF(per_year=26,fst_pay_day+(pay_num-1)*per_y,IF(per_year=52,fst_pay_day+(pay_num-1)*per_y,DATE(YEAR(fst_pay_day),MONTH(fst_pay_day)+(A723-1)*IF(per_year&gt;=26,0,per_y),IF(per_year=24,IF((MOD(pay_num-1,2))=1,DAY(fst_pay_day)+14,DAY(fst_pay_day)),DAY(fst_pay_day))))))</f>
        <v/>
      </c>
      <c r="C723" s="46" t="str">
        <f t="shared" si="77"/>
        <v/>
      </c>
      <c r="D723" s="46" t="str">
        <f t="shared" si="78"/>
        <v/>
      </c>
      <c r="E723" s="47" t="str">
        <f t="shared" si="79"/>
        <v/>
      </c>
      <c r="F723" s="46" t="str">
        <f t="shared" si="80"/>
        <v/>
      </c>
      <c r="G723" s="46" t="str">
        <f t="shared" si="81"/>
        <v/>
      </c>
      <c r="H723" s="46" t="str">
        <f t="shared" si="82"/>
        <v/>
      </c>
    </row>
    <row r="724" spans="1:8" s="10" customFormat="1" ht="15" customHeight="1" x14ac:dyDescent="0.2">
      <c r="A724" s="10" t="str">
        <f t="shared" si="83"/>
        <v/>
      </c>
      <c r="B724" s="11" t="str">
        <f>IF(A724="","",IF(per_year=26,fst_pay_day+(pay_num-1)*per_y,IF(per_year=52,fst_pay_day+(pay_num-1)*per_y,DATE(YEAR(fst_pay_day),MONTH(fst_pay_day)+(A724-1)*IF(per_year&gt;=26,0,per_y),IF(per_year=24,IF((MOD(pay_num-1,2))=1,DAY(fst_pay_day)+14,DAY(fst_pay_day)),DAY(fst_pay_day))))))</f>
        <v/>
      </c>
      <c r="C724" s="46" t="str">
        <f t="shared" si="77"/>
        <v/>
      </c>
      <c r="D724" s="46" t="str">
        <f t="shared" si="78"/>
        <v/>
      </c>
      <c r="E724" s="47" t="str">
        <f t="shared" si="79"/>
        <v/>
      </c>
      <c r="F724" s="46" t="str">
        <f t="shared" si="80"/>
        <v/>
      </c>
      <c r="G724" s="46" t="str">
        <f t="shared" si="81"/>
        <v/>
      </c>
      <c r="H724" s="46" t="str">
        <f t="shared" si="82"/>
        <v/>
      </c>
    </row>
    <row r="725" spans="1:8" s="10" customFormat="1" ht="15" customHeight="1" x14ac:dyDescent="0.2">
      <c r="A725" s="10" t="str">
        <f t="shared" si="83"/>
        <v/>
      </c>
      <c r="B725" s="11" t="str">
        <f>IF(A725="","",IF(per_year=26,fst_pay_day+(pay_num-1)*per_y,IF(per_year=52,fst_pay_day+(pay_num-1)*per_y,DATE(YEAR(fst_pay_day),MONTH(fst_pay_day)+(A725-1)*IF(per_year&gt;=26,0,per_y),IF(per_year=24,IF((MOD(pay_num-1,2))=1,DAY(fst_pay_day)+14,DAY(fst_pay_day)),DAY(fst_pay_day))))))</f>
        <v/>
      </c>
      <c r="C725" s="46" t="str">
        <f t="shared" si="77"/>
        <v/>
      </c>
      <c r="D725" s="46" t="str">
        <f t="shared" si="78"/>
        <v/>
      </c>
      <c r="E725" s="47" t="str">
        <f t="shared" si="79"/>
        <v/>
      </c>
      <c r="F725" s="46" t="str">
        <f t="shared" si="80"/>
        <v/>
      </c>
      <c r="G725" s="46" t="str">
        <f t="shared" si="81"/>
        <v/>
      </c>
      <c r="H725" s="46" t="str">
        <f t="shared" si="82"/>
        <v/>
      </c>
    </row>
    <row r="726" spans="1:8" s="10" customFormat="1" ht="15" customHeight="1" x14ac:dyDescent="0.2">
      <c r="A726" s="10" t="str">
        <f t="shared" si="83"/>
        <v/>
      </c>
      <c r="B726" s="11" t="str">
        <f>IF(A726="","",IF(per_year=26,fst_pay_day+(pay_num-1)*per_y,IF(per_year=52,fst_pay_day+(pay_num-1)*per_y,DATE(YEAR(fst_pay_day),MONTH(fst_pay_day)+(A726-1)*IF(per_year&gt;=26,0,per_y),IF(per_year=24,IF((MOD(pay_num-1,2))=1,DAY(fst_pay_day)+14,DAY(fst_pay_day)),DAY(fst_pay_day))))))</f>
        <v/>
      </c>
      <c r="C726" s="46" t="str">
        <f t="shared" si="77"/>
        <v/>
      </c>
      <c r="D726" s="46" t="str">
        <f t="shared" si="78"/>
        <v/>
      </c>
      <c r="E726" s="47" t="str">
        <f t="shared" si="79"/>
        <v/>
      </c>
      <c r="F726" s="46" t="str">
        <f t="shared" si="80"/>
        <v/>
      </c>
      <c r="G726" s="46" t="str">
        <f t="shared" si="81"/>
        <v/>
      </c>
      <c r="H726" s="46" t="str">
        <f t="shared" si="82"/>
        <v/>
      </c>
    </row>
    <row r="727" spans="1:8" s="10" customFormat="1" ht="15" customHeight="1" x14ac:dyDescent="0.2">
      <c r="A727" s="10" t="str">
        <f t="shared" si="83"/>
        <v/>
      </c>
      <c r="B727" s="11" t="str">
        <f>IF(A727="","",IF(per_year=26,fst_pay_day+(pay_num-1)*per_y,IF(per_year=52,fst_pay_day+(pay_num-1)*per_y,DATE(YEAR(fst_pay_day),MONTH(fst_pay_day)+(A727-1)*IF(per_year&gt;=26,0,per_y),IF(per_year=24,IF((MOD(pay_num-1,2))=1,DAY(fst_pay_day)+14,DAY(fst_pay_day)),DAY(fst_pay_day))))))</f>
        <v/>
      </c>
      <c r="C727" s="46" t="str">
        <f t="shared" si="77"/>
        <v/>
      </c>
      <c r="D727" s="46" t="str">
        <f t="shared" si="78"/>
        <v/>
      </c>
      <c r="E727" s="47" t="str">
        <f t="shared" si="79"/>
        <v/>
      </c>
      <c r="F727" s="46" t="str">
        <f t="shared" si="80"/>
        <v/>
      </c>
      <c r="G727" s="46" t="str">
        <f t="shared" si="81"/>
        <v/>
      </c>
      <c r="H727" s="46" t="str">
        <f t="shared" si="82"/>
        <v/>
      </c>
    </row>
    <row r="728" spans="1:8" s="10" customFormat="1" ht="15" customHeight="1" x14ac:dyDescent="0.2">
      <c r="A728" s="10" t="str">
        <f t="shared" si="83"/>
        <v/>
      </c>
      <c r="B728" s="11" t="str">
        <f>IF(A728="","",IF(per_year=26,fst_pay_day+(pay_num-1)*per_y,IF(per_year=52,fst_pay_day+(pay_num-1)*per_y,DATE(YEAR(fst_pay_day),MONTH(fst_pay_day)+(A728-1)*IF(per_year&gt;=26,0,per_y),IF(per_year=24,IF((MOD(pay_num-1,2))=1,DAY(fst_pay_day)+14,DAY(fst_pay_day)),DAY(fst_pay_day))))))</f>
        <v/>
      </c>
      <c r="C728" s="46" t="str">
        <f t="shared" si="77"/>
        <v/>
      </c>
      <c r="D728" s="46" t="str">
        <f t="shared" si="78"/>
        <v/>
      </c>
      <c r="E728" s="47" t="str">
        <f t="shared" si="79"/>
        <v/>
      </c>
      <c r="F728" s="46" t="str">
        <f t="shared" si="80"/>
        <v/>
      </c>
      <c r="G728" s="46" t="str">
        <f t="shared" si="81"/>
        <v/>
      </c>
      <c r="H728" s="46" t="str">
        <f t="shared" si="82"/>
        <v/>
      </c>
    </row>
    <row r="729" spans="1:8" s="10" customFormat="1" ht="15" customHeight="1" x14ac:dyDescent="0.2">
      <c r="A729" s="10" t="str">
        <f t="shared" si="83"/>
        <v/>
      </c>
      <c r="B729" s="11" t="str">
        <f>IF(A729="","",IF(per_year=26,fst_pay_day+(pay_num-1)*per_y,IF(per_year=52,fst_pay_day+(pay_num-1)*per_y,DATE(YEAR(fst_pay_day),MONTH(fst_pay_day)+(A729-1)*IF(per_year&gt;=26,0,per_y),IF(per_year=24,IF((MOD(pay_num-1,2))=1,DAY(fst_pay_day)+14,DAY(fst_pay_day)),DAY(fst_pay_day))))))</f>
        <v/>
      </c>
      <c r="C729" s="46" t="str">
        <f t="shared" si="77"/>
        <v/>
      </c>
      <c r="D729" s="46" t="str">
        <f t="shared" si="78"/>
        <v/>
      </c>
      <c r="E729" s="47" t="str">
        <f t="shared" si="79"/>
        <v/>
      </c>
      <c r="F729" s="46" t="str">
        <f t="shared" si="80"/>
        <v/>
      </c>
      <c r="G729" s="46" t="str">
        <f t="shared" si="81"/>
        <v/>
      </c>
      <c r="H729" s="46" t="str">
        <f t="shared" si="82"/>
        <v/>
      </c>
    </row>
    <row r="730" spans="1:8" s="10" customFormat="1" ht="15" customHeight="1" x14ac:dyDescent="0.2">
      <c r="A730" s="10" t="str">
        <f t="shared" si="83"/>
        <v/>
      </c>
      <c r="B730" s="11" t="str">
        <f>IF(A730="","",IF(per_year=26,fst_pay_day+(pay_num-1)*per_y,IF(per_year=52,fst_pay_day+(pay_num-1)*per_y,DATE(YEAR(fst_pay_day),MONTH(fst_pay_day)+(A730-1)*IF(per_year&gt;=26,0,per_y),IF(per_year=24,IF((MOD(pay_num-1,2))=1,DAY(fst_pay_day)+14,DAY(fst_pay_day)),DAY(fst_pay_day))))))</f>
        <v/>
      </c>
      <c r="C730" s="46" t="str">
        <f t="shared" si="77"/>
        <v/>
      </c>
      <c r="D730" s="46" t="str">
        <f t="shared" si="78"/>
        <v/>
      </c>
      <c r="E730" s="47" t="str">
        <f t="shared" si="79"/>
        <v/>
      </c>
      <c r="F730" s="46" t="str">
        <f t="shared" si="80"/>
        <v/>
      </c>
      <c r="G730" s="46" t="str">
        <f t="shared" si="81"/>
        <v/>
      </c>
      <c r="H730" s="46" t="str">
        <f t="shared" si="82"/>
        <v/>
      </c>
    </row>
    <row r="731" spans="1:8" s="10" customFormat="1" ht="15" customHeight="1" x14ac:dyDescent="0.2">
      <c r="A731" s="10" t="str">
        <f t="shared" si="83"/>
        <v/>
      </c>
      <c r="B731" s="11" t="str">
        <f>IF(A731="","",IF(per_year=26,fst_pay_day+(pay_num-1)*per_y,IF(per_year=52,fst_pay_day+(pay_num-1)*per_y,DATE(YEAR(fst_pay_day),MONTH(fst_pay_day)+(A731-1)*IF(per_year&gt;=26,0,per_y),IF(per_year=24,IF((MOD(pay_num-1,2))=1,DAY(fst_pay_day)+14,DAY(fst_pay_day)),DAY(fst_pay_day))))))</f>
        <v/>
      </c>
      <c r="C731" s="46" t="str">
        <f t="shared" si="77"/>
        <v/>
      </c>
      <c r="D731" s="46" t="str">
        <f t="shared" si="78"/>
        <v/>
      </c>
      <c r="E731" s="47" t="str">
        <f t="shared" si="79"/>
        <v/>
      </c>
      <c r="F731" s="46" t="str">
        <f t="shared" si="80"/>
        <v/>
      </c>
      <c r="G731" s="46" t="str">
        <f t="shared" si="81"/>
        <v/>
      </c>
      <c r="H731" s="46" t="str">
        <f t="shared" si="82"/>
        <v/>
      </c>
    </row>
    <row r="732" spans="1:8" s="10" customFormat="1" ht="15" customHeight="1" x14ac:dyDescent="0.2">
      <c r="A732" s="10" t="str">
        <f t="shared" si="83"/>
        <v/>
      </c>
      <c r="B732" s="11" t="str">
        <f>IF(A732="","",IF(per_year=26,fst_pay_day+(pay_num-1)*per_y,IF(per_year=52,fst_pay_day+(pay_num-1)*per_y,DATE(YEAR(fst_pay_day),MONTH(fst_pay_day)+(A732-1)*IF(per_year&gt;=26,0,per_y),IF(per_year=24,IF((MOD(pay_num-1,2))=1,DAY(fst_pay_day)+14,DAY(fst_pay_day)),DAY(fst_pay_day))))))</f>
        <v/>
      </c>
      <c r="C732" s="46" t="str">
        <f t="shared" si="77"/>
        <v/>
      </c>
      <c r="D732" s="46" t="str">
        <f t="shared" si="78"/>
        <v/>
      </c>
      <c r="E732" s="47" t="str">
        <f t="shared" si="79"/>
        <v/>
      </c>
      <c r="F732" s="46" t="str">
        <f t="shared" si="80"/>
        <v/>
      </c>
      <c r="G732" s="46" t="str">
        <f t="shared" si="81"/>
        <v/>
      </c>
      <c r="H732" s="46" t="str">
        <f t="shared" si="82"/>
        <v/>
      </c>
    </row>
    <row r="733" spans="1:8" s="10" customFormat="1" ht="15" customHeight="1" x14ac:dyDescent="0.2">
      <c r="A733" s="10" t="str">
        <f t="shared" si="83"/>
        <v/>
      </c>
      <c r="B733" s="11" t="str">
        <f>IF(A733="","",IF(per_year=26,fst_pay_day+(pay_num-1)*per_y,IF(per_year=52,fst_pay_day+(pay_num-1)*per_y,DATE(YEAR(fst_pay_day),MONTH(fst_pay_day)+(A733-1)*IF(per_year&gt;=26,0,per_y),IF(per_year=24,IF((MOD(pay_num-1,2))=1,DAY(fst_pay_day)+14,DAY(fst_pay_day)),DAY(fst_pay_day))))))</f>
        <v/>
      </c>
      <c r="C733" s="46" t="str">
        <f t="shared" si="77"/>
        <v/>
      </c>
      <c r="D733" s="46" t="str">
        <f t="shared" si="78"/>
        <v/>
      </c>
      <c r="E733" s="47" t="str">
        <f t="shared" si="79"/>
        <v/>
      </c>
      <c r="F733" s="46" t="str">
        <f t="shared" si="80"/>
        <v/>
      </c>
      <c r="G733" s="46" t="str">
        <f t="shared" si="81"/>
        <v/>
      </c>
      <c r="H733" s="46" t="str">
        <f t="shared" si="82"/>
        <v/>
      </c>
    </row>
    <row r="734" spans="1:8" s="10" customFormat="1" ht="15" customHeight="1" x14ac:dyDescent="0.2">
      <c r="A734" s="10" t="str">
        <f t="shared" si="83"/>
        <v/>
      </c>
      <c r="B734" s="11" t="str">
        <f>IF(A734="","",IF(per_year=26,fst_pay_day+(pay_num-1)*per_y,IF(per_year=52,fst_pay_day+(pay_num-1)*per_y,DATE(YEAR(fst_pay_day),MONTH(fst_pay_day)+(A734-1)*IF(per_year&gt;=26,0,per_y),IF(per_year=24,IF((MOD(pay_num-1,2))=1,DAY(fst_pay_day)+14,DAY(fst_pay_day)),DAY(fst_pay_day))))))</f>
        <v/>
      </c>
      <c r="C734" s="46" t="str">
        <f t="shared" si="77"/>
        <v/>
      </c>
      <c r="D734" s="46" t="str">
        <f t="shared" si="78"/>
        <v/>
      </c>
      <c r="E734" s="47" t="str">
        <f t="shared" si="79"/>
        <v/>
      </c>
      <c r="F734" s="46" t="str">
        <f t="shared" si="80"/>
        <v/>
      </c>
      <c r="G734" s="46" t="str">
        <f t="shared" si="81"/>
        <v/>
      </c>
      <c r="H734" s="46" t="str">
        <f t="shared" si="82"/>
        <v/>
      </c>
    </row>
    <row r="735" spans="1:8" s="10" customFormat="1" ht="15" customHeight="1" x14ac:dyDescent="0.2">
      <c r="A735" s="10" t="str">
        <f t="shared" si="83"/>
        <v/>
      </c>
      <c r="B735" s="11" t="str">
        <f>IF(A735="","",IF(per_year=26,fst_pay_day+(pay_num-1)*per_y,IF(per_year=52,fst_pay_day+(pay_num-1)*per_y,DATE(YEAR(fst_pay_day),MONTH(fst_pay_day)+(A735-1)*IF(per_year&gt;=26,0,per_y),IF(per_year=24,IF((MOD(pay_num-1,2))=1,DAY(fst_pay_day)+14,DAY(fst_pay_day)),DAY(fst_pay_day))))))</f>
        <v/>
      </c>
      <c r="C735" s="46" t="str">
        <f t="shared" si="77"/>
        <v/>
      </c>
      <c r="D735" s="46" t="str">
        <f t="shared" si="78"/>
        <v/>
      </c>
      <c r="E735" s="47" t="str">
        <f t="shared" si="79"/>
        <v/>
      </c>
      <c r="F735" s="46" t="str">
        <f t="shared" si="80"/>
        <v/>
      </c>
      <c r="G735" s="46" t="str">
        <f t="shared" si="81"/>
        <v/>
      </c>
      <c r="H735" s="46" t="str">
        <f t="shared" si="82"/>
        <v/>
      </c>
    </row>
    <row r="736" spans="1:8" s="10" customFormat="1" ht="15" customHeight="1" x14ac:dyDescent="0.2">
      <c r="A736" s="10" t="str">
        <f t="shared" si="83"/>
        <v/>
      </c>
      <c r="B736" s="11" t="str">
        <f>IF(A736="","",IF(per_year=26,fst_pay_day+(pay_num-1)*per_y,IF(per_year=52,fst_pay_day+(pay_num-1)*per_y,DATE(YEAR(fst_pay_day),MONTH(fst_pay_day)+(A736-1)*IF(per_year&gt;=26,0,per_y),IF(per_year=24,IF((MOD(pay_num-1,2))=1,DAY(fst_pay_day)+14,DAY(fst_pay_day)),DAY(fst_pay_day))))))</f>
        <v/>
      </c>
      <c r="C736" s="46" t="str">
        <f t="shared" si="77"/>
        <v/>
      </c>
      <c r="D736" s="46" t="str">
        <f t="shared" si="78"/>
        <v/>
      </c>
      <c r="E736" s="47" t="str">
        <f t="shared" si="79"/>
        <v/>
      </c>
      <c r="F736" s="46" t="str">
        <f t="shared" si="80"/>
        <v/>
      </c>
      <c r="G736" s="46" t="str">
        <f t="shared" si="81"/>
        <v/>
      </c>
      <c r="H736" s="46" t="str">
        <f t="shared" si="82"/>
        <v/>
      </c>
    </row>
    <row r="737" spans="1:8" s="10" customFormat="1" ht="15" customHeight="1" x14ac:dyDescent="0.2">
      <c r="A737" s="10" t="str">
        <f t="shared" si="83"/>
        <v/>
      </c>
      <c r="B737" s="11" t="str">
        <f>IF(A737="","",IF(per_year=26,fst_pay_day+(pay_num-1)*per_y,IF(per_year=52,fst_pay_day+(pay_num-1)*per_y,DATE(YEAR(fst_pay_day),MONTH(fst_pay_day)+(A737-1)*IF(per_year&gt;=26,0,per_y),IF(per_year=24,IF((MOD(pay_num-1,2))=1,DAY(fst_pay_day)+14,DAY(fst_pay_day)),DAY(fst_pay_day))))))</f>
        <v/>
      </c>
      <c r="C737" s="46" t="str">
        <f t="shared" si="77"/>
        <v/>
      </c>
      <c r="D737" s="46" t="str">
        <f t="shared" si="78"/>
        <v/>
      </c>
      <c r="E737" s="47" t="str">
        <f t="shared" si="79"/>
        <v/>
      </c>
      <c r="F737" s="46" t="str">
        <f t="shared" si="80"/>
        <v/>
      </c>
      <c r="G737" s="46" t="str">
        <f t="shared" si="81"/>
        <v/>
      </c>
      <c r="H737" s="46" t="str">
        <f t="shared" si="82"/>
        <v/>
      </c>
    </row>
    <row r="738" spans="1:8" s="10" customFormat="1" ht="15" customHeight="1" x14ac:dyDescent="0.2">
      <c r="A738" s="10" t="str">
        <f t="shared" si="83"/>
        <v/>
      </c>
      <c r="B738" s="11" t="str">
        <f>IF(A738="","",IF(per_year=26,fst_pay_day+(pay_num-1)*per_y,IF(per_year=52,fst_pay_day+(pay_num-1)*per_y,DATE(YEAR(fst_pay_day),MONTH(fst_pay_day)+(A738-1)*IF(per_year&gt;=26,0,per_y),IF(per_year=24,IF((MOD(pay_num-1,2))=1,DAY(fst_pay_day)+14,DAY(fst_pay_day)),DAY(fst_pay_day))))))</f>
        <v/>
      </c>
      <c r="C738" s="46" t="str">
        <f t="shared" si="77"/>
        <v/>
      </c>
      <c r="D738" s="46" t="str">
        <f t="shared" si="78"/>
        <v/>
      </c>
      <c r="E738" s="47" t="str">
        <f t="shared" si="79"/>
        <v/>
      </c>
      <c r="F738" s="46" t="str">
        <f t="shared" si="80"/>
        <v/>
      </c>
      <c r="G738" s="46" t="str">
        <f t="shared" si="81"/>
        <v/>
      </c>
      <c r="H738" s="46" t="str">
        <f t="shared" si="82"/>
        <v/>
      </c>
    </row>
    <row r="739" spans="1:8" s="10" customFormat="1" ht="15" customHeight="1" x14ac:dyDescent="0.2">
      <c r="A739" s="10" t="str">
        <f t="shared" si="83"/>
        <v/>
      </c>
      <c r="B739" s="11" t="str">
        <f>IF(A739="","",IF(per_year=26,fst_pay_day+(pay_num-1)*per_y,IF(per_year=52,fst_pay_day+(pay_num-1)*per_y,DATE(YEAR(fst_pay_day),MONTH(fst_pay_day)+(A739-1)*IF(per_year&gt;=26,0,per_y),IF(per_year=24,IF((MOD(pay_num-1,2))=1,DAY(fst_pay_day)+14,DAY(fst_pay_day)),DAY(fst_pay_day))))))</f>
        <v/>
      </c>
      <c r="C739" s="46" t="str">
        <f t="shared" si="77"/>
        <v/>
      </c>
      <c r="D739" s="46" t="str">
        <f t="shared" si="78"/>
        <v/>
      </c>
      <c r="E739" s="47" t="str">
        <f t="shared" si="79"/>
        <v/>
      </c>
      <c r="F739" s="46" t="str">
        <f t="shared" si="80"/>
        <v/>
      </c>
      <c r="G739" s="46" t="str">
        <f t="shared" si="81"/>
        <v/>
      </c>
      <c r="H739" s="46" t="str">
        <f t="shared" si="82"/>
        <v/>
      </c>
    </row>
    <row r="740" spans="1:8" s="10" customFormat="1" ht="15" customHeight="1" x14ac:dyDescent="0.2">
      <c r="A740" s="10" t="str">
        <f t="shared" si="83"/>
        <v/>
      </c>
      <c r="B740" s="11" t="str">
        <f>IF(A740="","",IF(per_year=26,fst_pay_day+(pay_num-1)*per_y,IF(per_year=52,fst_pay_day+(pay_num-1)*per_y,DATE(YEAR(fst_pay_day),MONTH(fst_pay_day)+(A740-1)*IF(per_year&gt;=26,0,per_y),IF(per_year=24,IF((MOD(pay_num-1,2))=1,DAY(fst_pay_day)+14,DAY(fst_pay_day)),DAY(fst_pay_day))))))</f>
        <v/>
      </c>
      <c r="C740" s="46" t="str">
        <f t="shared" si="77"/>
        <v/>
      </c>
      <c r="D740" s="46" t="str">
        <f t="shared" si="78"/>
        <v/>
      </c>
      <c r="E740" s="47" t="str">
        <f t="shared" si="79"/>
        <v/>
      </c>
      <c r="F740" s="46" t="str">
        <f t="shared" si="80"/>
        <v/>
      </c>
      <c r="G740" s="46" t="str">
        <f t="shared" si="81"/>
        <v/>
      </c>
      <c r="H740" s="46" t="str">
        <f t="shared" si="82"/>
        <v/>
      </c>
    </row>
    <row r="741" spans="1:8" s="10" customFormat="1" ht="15" customHeight="1" x14ac:dyDescent="0.2">
      <c r="A741" s="10" t="str">
        <f t="shared" si="83"/>
        <v/>
      </c>
      <c r="B741" s="11" t="str">
        <f>IF(A741="","",IF(per_year=26,fst_pay_day+(pay_num-1)*per_y,IF(per_year=52,fst_pay_day+(pay_num-1)*per_y,DATE(YEAR(fst_pay_day),MONTH(fst_pay_day)+(A741-1)*IF(per_year&gt;=26,0,per_y),IF(per_year=24,IF((MOD(pay_num-1,2))=1,DAY(fst_pay_day)+14,DAY(fst_pay_day)),DAY(fst_pay_day))))))</f>
        <v/>
      </c>
      <c r="C741" s="46" t="str">
        <f t="shared" si="77"/>
        <v/>
      </c>
      <c r="D741" s="46" t="str">
        <f t="shared" si="78"/>
        <v/>
      </c>
      <c r="E741" s="47" t="str">
        <f t="shared" si="79"/>
        <v/>
      </c>
      <c r="F741" s="46" t="str">
        <f t="shared" si="80"/>
        <v/>
      </c>
      <c r="G741" s="46" t="str">
        <f t="shared" si="81"/>
        <v/>
      </c>
      <c r="H741" s="46" t="str">
        <f t="shared" si="82"/>
        <v/>
      </c>
    </row>
    <row r="742" spans="1:8" s="10" customFormat="1" ht="15" customHeight="1" x14ac:dyDescent="0.2">
      <c r="A742" s="10" t="str">
        <f t="shared" si="83"/>
        <v/>
      </c>
      <c r="B742" s="11" t="str">
        <f>IF(A742="","",IF(per_year=26,fst_pay_day+(pay_num-1)*per_y,IF(per_year=52,fst_pay_day+(pay_num-1)*per_y,DATE(YEAR(fst_pay_day),MONTH(fst_pay_day)+(A742-1)*IF(per_year&gt;=26,0,per_y),IF(per_year=24,IF((MOD(pay_num-1,2))=1,DAY(fst_pay_day)+14,DAY(fst_pay_day)),DAY(fst_pay_day))))))</f>
        <v/>
      </c>
      <c r="C742" s="46" t="str">
        <f t="shared" si="77"/>
        <v/>
      </c>
      <c r="D742" s="46" t="str">
        <f t="shared" si="78"/>
        <v/>
      </c>
      <c r="E742" s="47" t="str">
        <f t="shared" si="79"/>
        <v/>
      </c>
      <c r="F742" s="46" t="str">
        <f t="shared" si="80"/>
        <v/>
      </c>
      <c r="G742" s="46" t="str">
        <f t="shared" si="81"/>
        <v/>
      </c>
      <c r="H742" s="46" t="str">
        <f t="shared" si="82"/>
        <v/>
      </c>
    </row>
    <row r="743" spans="1:8" s="10" customFormat="1" ht="15" customHeight="1" x14ac:dyDescent="0.2">
      <c r="A743" s="10" t="str">
        <f t="shared" si="83"/>
        <v/>
      </c>
      <c r="B743" s="11" t="str">
        <f>IF(A743="","",IF(per_year=26,fst_pay_day+(pay_num-1)*per_y,IF(per_year=52,fst_pay_day+(pay_num-1)*per_y,DATE(YEAR(fst_pay_day),MONTH(fst_pay_day)+(A743-1)*IF(per_year&gt;=26,0,per_y),IF(per_year=24,IF((MOD(pay_num-1,2))=1,DAY(fst_pay_day)+14,DAY(fst_pay_day)),DAY(fst_pay_day))))))</f>
        <v/>
      </c>
      <c r="C743" s="46" t="str">
        <f t="shared" si="77"/>
        <v/>
      </c>
      <c r="D743" s="46" t="str">
        <f t="shared" si="78"/>
        <v/>
      </c>
      <c r="E743" s="47" t="str">
        <f t="shared" si="79"/>
        <v/>
      </c>
      <c r="F743" s="46" t="str">
        <f t="shared" si="80"/>
        <v/>
      </c>
      <c r="G743" s="46" t="str">
        <f t="shared" si="81"/>
        <v/>
      </c>
      <c r="H743" s="46" t="str">
        <f t="shared" si="82"/>
        <v/>
      </c>
    </row>
    <row r="744" spans="1:8" s="10" customFormat="1" ht="15" customHeight="1" x14ac:dyDescent="0.2">
      <c r="A744" s="10" t="str">
        <f t="shared" si="83"/>
        <v/>
      </c>
      <c r="B744" s="11" t="str">
        <f>IF(A744="","",IF(per_year=26,fst_pay_day+(pay_num-1)*per_y,IF(per_year=52,fst_pay_day+(pay_num-1)*per_y,DATE(YEAR(fst_pay_day),MONTH(fst_pay_day)+(A744-1)*IF(per_year&gt;=26,0,per_y),IF(per_year=24,IF((MOD(pay_num-1,2))=1,DAY(fst_pay_day)+14,DAY(fst_pay_day)),DAY(fst_pay_day))))))</f>
        <v/>
      </c>
      <c r="C744" s="46" t="str">
        <f t="shared" si="77"/>
        <v/>
      </c>
      <c r="D744" s="46" t="str">
        <f t="shared" si="78"/>
        <v/>
      </c>
      <c r="E744" s="47" t="str">
        <f t="shared" si="79"/>
        <v/>
      </c>
      <c r="F744" s="46" t="str">
        <f t="shared" si="80"/>
        <v/>
      </c>
      <c r="G744" s="46" t="str">
        <f t="shared" si="81"/>
        <v/>
      </c>
      <c r="H744" s="46" t="str">
        <f t="shared" si="82"/>
        <v/>
      </c>
    </row>
    <row r="745" spans="1:8" s="10" customFormat="1" ht="15" customHeight="1" x14ac:dyDescent="0.2">
      <c r="A745" s="10" t="str">
        <f t="shared" si="83"/>
        <v/>
      </c>
      <c r="B745" s="11" t="str">
        <f>IF(A745="","",IF(per_year=26,fst_pay_day+(pay_num-1)*per_y,IF(per_year=52,fst_pay_day+(pay_num-1)*per_y,DATE(YEAR(fst_pay_day),MONTH(fst_pay_day)+(A745-1)*IF(per_year&gt;=26,0,per_y),IF(per_year=24,IF((MOD(pay_num-1,2))=1,DAY(fst_pay_day)+14,DAY(fst_pay_day)),DAY(fst_pay_day))))))</f>
        <v/>
      </c>
      <c r="C745" s="46" t="str">
        <f t="shared" si="77"/>
        <v/>
      </c>
      <c r="D745" s="46" t="str">
        <f t="shared" si="78"/>
        <v/>
      </c>
      <c r="E745" s="47" t="str">
        <f t="shared" si="79"/>
        <v/>
      </c>
      <c r="F745" s="46" t="str">
        <f t="shared" si="80"/>
        <v/>
      </c>
      <c r="G745" s="46" t="str">
        <f t="shared" si="81"/>
        <v/>
      </c>
      <c r="H745" s="46" t="str">
        <f t="shared" si="82"/>
        <v/>
      </c>
    </row>
    <row r="746" spans="1:8" s="10" customFormat="1" ht="15" customHeight="1" x14ac:dyDescent="0.2">
      <c r="A746" s="10" t="str">
        <f t="shared" si="83"/>
        <v/>
      </c>
      <c r="B746" s="11" t="str">
        <f>IF(A746="","",IF(per_year=26,fst_pay_day+(pay_num-1)*per_y,IF(per_year=52,fst_pay_day+(pay_num-1)*per_y,DATE(YEAR(fst_pay_day),MONTH(fst_pay_day)+(A746-1)*IF(per_year&gt;=26,0,per_y),IF(per_year=24,IF((MOD(pay_num-1,2))=1,DAY(fst_pay_day)+14,DAY(fst_pay_day)),DAY(fst_pay_day))))))</f>
        <v/>
      </c>
      <c r="C746" s="46" t="str">
        <f t="shared" si="77"/>
        <v/>
      </c>
      <c r="D746" s="46" t="str">
        <f t="shared" si="78"/>
        <v/>
      </c>
      <c r="E746" s="47" t="str">
        <f t="shared" si="79"/>
        <v/>
      </c>
      <c r="F746" s="46" t="str">
        <f t="shared" si="80"/>
        <v/>
      </c>
      <c r="G746" s="46" t="str">
        <f t="shared" si="81"/>
        <v/>
      </c>
      <c r="H746" s="46" t="str">
        <f t="shared" si="82"/>
        <v/>
      </c>
    </row>
    <row r="747" spans="1:8" s="10" customFormat="1" ht="15" customHeight="1" x14ac:dyDescent="0.2">
      <c r="A747" s="10" t="str">
        <f t="shared" si="83"/>
        <v/>
      </c>
      <c r="B747" s="11" t="str">
        <f>IF(A747="","",IF(per_year=26,fst_pay_day+(pay_num-1)*per_y,IF(per_year=52,fst_pay_day+(pay_num-1)*per_y,DATE(YEAR(fst_pay_day),MONTH(fst_pay_day)+(A747-1)*IF(per_year&gt;=26,0,per_y),IF(per_year=24,IF((MOD(pay_num-1,2))=1,DAY(fst_pay_day)+14,DAY(fst_pay_day)),DAY(fst_pay_day))))))</f>
        <v/>
      </c>
      <c r="C747" s="46" t="str">
        <f t="shared" si="77"/>
        <v/>
      </c>
      <c r="D747" s="46" t="str">
        <f t="shared" si="78"/>
        <v/>
      </c>
      <c r="E747" s="47" t="str">
        <f t="shared" si="79"/>
        <v/>
      </c>
      <c r="F747" s="46" t="str">
        <f t="shared" si="80"/>
        <v/>
      </c>
      <c r="G747" s="46" t="str">
        <f t="shared" si="81"/>
        <v/>
      </c>
      <c r="H747" s="46" t="str">
        <f t="shared" si="82"/>
        <v/>
      </c>
    </row>
    <row r="748" spans="1:8" s="10" customFormat="1" ht="15" customHeight="1" x14ac:dyDescent="0.2">
      <c r="A748" s="10" t="str">
        <f t="shared" si="83"/>
        <v/>
      </c>
      <c r="B748" s="11" t="str">
        <f>IF(A748="","",IF(per_year=26,fst_pay_day+(pay_num-1)*per_y,IF(per_year=52,fst_pay_day+(pay_num-1)*per_y,DATE(YEAR(fst_pay_day),MONTH(fst_pay_day)+(A748-1)*IF(per_year&gt;=26,0,per_y),IF(per_year=24,IF((MOD(pay_num-1,2))=1,DAY(fst_pay_day)+14,DAY(fst_pay_day)),DAY(fst_pay_day))))))</f>
        <v/>
      </c>
      <c r="C748" s="46" t="str">
        <f t="shared" si="77"/>
        <v/>
      </c>
      <c r="D748" s="46" t="str">
        <f t="shared" si="78"/>
        <v/>
      </c>
      <c r="E748" s="47" t="str">
        <f t="shared" si="79"/>
        <v/>
      </c>
      <c r="F748" s="46" t="str">
        <f t="shared" si="80"/>
        <v/>
      </c>
      <c r="G748" s="46" t="str">
        <f t="shared" si="81"/>
        <v/>
      </c>
      <c r="H748" s="46" t="str">
        <f t="shared" si="82"/>
        <v/>
      </c>
    </row>
    <row r="749" spans="1:8" s="10" customFormat="1" ht="15" customHeight="1" x14ac:dyDescent="0.2">
      <c r="A749" s="10" t="str">
        <f t="shared" si="83"/>
        <v/>
      </c>
      <c r="B749" s="11" t="str">
        <f>IF(A749="","",IF(per_year=26,fst_pay_day+(pay_num-1)*per_y,IF(per_year=52,fst_pay_day+(pay_num-1)*per_y,DATE(YEAR(fst_pay_day),MONTH(fst_pay_day)+(A749-1)*IF(per_year&gt;=26,0,per_y),IF(per_year=24,IF((MOD(pay_num-1,2))=1,DAY(fst_pay_day)+14,DAY(fst_pay_day)),DAY(fst_pay_day))))))</f>
        <v/>
      </c>
      <c r="C749" s="46" t="str">
        <f t="shared" si="77"/>
        <v/>
      </c>
      <c r="D749" s="46" t="str">
        <f t="shared" si="78"/>
        <v/>
      </c>
      <c r="E749" s="47" t="str">
        <f t="shared" si="79"/>
        <v/>
      </c>
      <c r="F749" s="46" t="str">
        <f t="shared" si="80"/>
        <v/>
      </c>
      <c r="G749" s="46" t="str">
        <f t="shared" si="81"/>
        <v/>
      </c>
      <c r="H749" s="46" t="str">
        <f t="shared" si="82"/>
        <v/>
      </c>
    </row>
    <row r="750" spans="1:8" s="10" customFormat="1" ht="15" customHeight="1" x14ac:dyDescent="0.2">
      <c r="A750" s="10" t="str">
        <f t="shared" si="83"/>
        <v/>
      </c>
      <c r="B750" s="11" t="str">
        <f>IF(A750="","",IF(per_year=26,fst_pay_day+(pay_num-1)*per_y,IF(per_year=52,fst_pay_day+(pay_num-1)*per_y,DATE(YEAR(fst_pay_day),MONTH(fst_pay_day)+(A750-1)*IF(per_year&gt;=26,0,per_y),IF(per_year=24,IF((MOD(pay_num-1,2))=1,DAY(fst_pay_day)+14,DAY(fst_pay_day)),DAY(fst_pay_day))))))</f>
        <v/>
      </c>
      <c r="C750" s="46" t="str">
        <f t="shared" si="77"/>
        <v/>
      </c>
      <c r="D750" s="46" t="str">
        <f t="shared" si="78"/>
        <v/>
      </c>
      <c r="E750" s="47" t="str">
        <f t="shared" si="79"/>
        <v/>
      </c>
      <c r="F750" s="46" t="str">
        <f t="shared" si="80"/>
        <v/>
      </c>
      <c r="G750" s="46" t="str">
        <f t="shared" si="81"/>
        <v/>
      </c>
      <c r="H750" s="46" t="str">
        <f t="shared" si="82"/>
        <v/>
      </c>
    </row>
    <row r="751" spans="1:8" s="10" customFormat="1" ht="15" customHeight="1" x14ac:dyDescent="0.2">
      <c r="A751" s="10" t="str">
        <f t="shared" si="83"/>
        <v/>
      </c>
      <c r="B751" s="11" t="str">
        <f>IF(A751="","",IF(per_year=26,fst_pay_day+(pay_num-1)*per_y,IF(per_year=52,fst_pay_day+(pay_num-1)*per_y,DATE(YEAR(fst_pay_day),MONTH(fst_pay_day)+(A751-1)*IF(per_year&gt;=26,0,per_y),IF(per_year=24,IF((MOD(pay_num-1,2))=1,DAY(fst_pay_day)+14,DAY(fst_pay_day)),DAY(fst_pay_day))))))</f>
        <v/>
      </c>
      <c r="C751" s="46" t="str">
        <f t="shared" si="77"/>
        <v/>
      </c>
      <c r="D751" s="46" t="str">
        <f t="shared" si="78"/>
        <v/>
      </c>
      <c r="E751" s="47" t="str">
        <f t="shared" si="79"/>
        <v/>
      </c>
      <c r="F751" s="46" t="str">
        <f t="shared" si="80"/>
        <v/>
      </c>
      <c r="G751" s="46" t="str">
        <f t="shared" si="81"/>
        <v/>
      </c>
      <c r="H751" s="46" t="str">
        <f t="shared" si="82"/>
        <v/>
      </c>
    </row>
    <row r="752" spans="1:8" s="10" customFormat="1" ht="15" customHeight="1" x14ac:dyDescent="0.2">
      <c r="A752" s="10" t="str">
        <f t="shared" si="83"/>
        <v/>
      </c>
      <c r="B752" s="11" t="str">
        <f>IF(A752="","",IF(per_year=26,fst_pay_day+(pay_num-1)*per_y,IF(per_year=52,fst_pay_day+(pay_num-1)*per_y,DATE(YEAR(fst_pay_day),MONTH(fst_pay_day)+(A752-1)*IF(per_year&gt;=26,0,per_y),IF(per_year=24,IF((MOD(pay_num-1,2))=1,DAY(fst_pay_day)+14,DAY(fst_pay_day)),DAY(fst_pay_day))))))</f>
        <v/>
      </c>
      <c r="C752" s="46" t="str">
        <f t="shared" si="77"/>
        <v/>
      </c>
      <c r="D752" s="46" t="str">
        <f t="shared" si="78"/>
        <v/>
      </c>
      <c r="E752" s="47" t="str">
        <f t="shared" si="79"/>
        <v/>
      </c>
      <c r="F752" s="46" t="str">
        <f t="shared" si="80"/>
        <v/>
      </c>
      <c r="G752" s="46" t="str">
        <f t="shared" si="81"/>
        <v/>
      </c>
      <c r="H752" s="46" t="str">
        <f t="shared" si="82"/>
        <v/>
      </c>
    </row>
    <row r="753" spans="1:8" s="10" customFormat="1" ht="15" customHeight="1" x14ac:dyDescent="0.2">
      <c r="A753" s="10" t="str">
        <f t="shared" si="83"/>
        <v/>
      </c>
      <c r="B753" s="11" t="str">
        <f>IF(A753="","",IF(per_year=26,fst_pay_day+(pay_num-1)*per_y,IF(per_year=52,fst_pay_day+(pay_num-1)*per_y,DATE(YEAR(fst_pay_day),MONTH(fst_pay_day)+(A753-1)*IF(per_year&gt;=26,0,per_y),IF(per_year=24,IF((MOD(pay_num-1,2))=1,DAY(fst_pay_day)+14,DAY(fst_pay_day)),DAY(fst_pay_day))))))</f>
        <v/>
      </c>
      <c r="C753" s="46" t="str">
        <f t="shared" si="77"/>
        <v/>
      </c>
      <c r="D753" s="46" t="str">
        <f t="shared" si="78"/>
        <v/>
      </c>
      <c r="E753" s="47" t="str">
        <f t="shared" si="79"/>
        <v/>
      </c>
      <c r="F753" s="46" t="str">
        <f t="shared" si="80"/>
        <v/>
      </c>
      <c r="G753" s="46" t="str">
        <f t="shared" si="81"/>
        <v/>
      </c>
      <c r="H753" s="46" t="str">
        <f t="shared" si="82"/>
        <v/>
      </c>
    </row>
    <row r="754" spans="1:8" s="10" customFormat="1" ht="15" customHeight="1" x14ac:dyDescent="0.2">
      <c r="A754" s="10" t="str">
        <f t="shared" si="83"/>
        <v/>
      </c>
      <c r="B754" s="11" t="str">
        <f>IF(A754="","",IF(per_year=26,fst_pay_day+(pay_num-1)*per_y,IF(per_year=52,fst_pay_day+(pay_num-1)*per_y,DATE(YEAR(fst_pay_day),MONTH(fst_pay_day)+(A754-1)*IF(per_year&gt;=26,0,per_y),IF(per_year=24,IF((MOD(pay_num-1,2))=1,DAY(fst_pay_day)+14,DAY(fst_pay_day)),DAY(fst_pay_day))))))</f>
        <v/>
      </c>
      <c r="C754" s="46" t="str">
        <f t="shared" si="77"/>
        <v/>
      </c>
      <c r="D754" s="46" t="str">
        <f t="shared" si="78"/>
        <v/>
      </c>
      <c r="E754" s="47" t="str">
        <f t="shared" si="79"/>
        <v/>
      </c>
      <c r="F754" s="46" t="str">
        <f t="shared" si="80"/>
        <v/>
      </c>
      <c r="G754" s="46" t="str">
        <f t="shared" si="81"/>
        <v/>
      </c>
      <c r="H754" s="46" t="str">
        <f t="shared" si="82"/>
        <v/>
      </c>
    </row>
    <row r="755" spans="1:8" s="10" customFormat="1" ht="15" customHeight="1" x14ac:dyDescent="0.2">
      <c r="A755" s="10" t="str">
        <f t="shared" si="83"/>
        <v/>
      </c>
      <c r="B755" s="11" t="str">
        <f>IF(A755="","",IF(per_year=26,fst_pay_day+(pay_num-1)*per_y,IF(per_year=52,fst_pay_day+(pay_num-1)*per_y,DATE(YEAR(fst_pay_day),MONTH(fst_pay_day)+(A755-1)*IF(per_year&gt;=26,0,per_y),IF(per_year=24,IF((MOD(pay_num-1,2))=1,DAY(fst_pay_day)+14,DAY(fst_pay_day)),DAY(fst_pay_day))))))</f>
        <v/>
      </c>
      <c r="C755" s="46" t="str">
        <f t="shared" si="77"/>
        <v/>
      </c>
      <c r="D755" s="46" t="str">
        <f t="shared" si="78"/>
        <v/>
      </c>
      <c r="E755" s="47" t="str">
        <f t="shared" si="79"/>
        <v/>
      </c>
      <c r="F755" s="46" t="str">
        <f t="shared" si="80"/>
        <v/>
      </c>
      <c r="G755" s="46" t="str">
        <f t="shared" si="81"/>
        <v/>
      </c>
      <c r="H755" s="46" t="str">
        <f t="shared" si="82"/>
        <v/>
      </c>
    </row>
    <row r="756" spans="1:8" s="10" customFormat="1" ht="15" customHeight="1" x14ac:dyDescent="0.2">
      <c r="A756" s="10" t="str">
        <f t="shared" si="83"/>
        <v/>
      </c>
      <c r="B756" s="11" t="str">
        <f>IF(A756="","",IF(per_year=26,fst_pay_day+(pay_num-1)*per_y,IF(per_year=52,fst_pay_day+(pay_num-1)*per_y,DATE(YEAR(fst_pay_day),MONTH(fst_pay_day)+(A756-1)*IF(per_year&gt;=26,0,per_y),IF(per_year=24,IF((MOD(pay_num-1,2))=1,DAY(fst_pay_day)+14,DAY(fst_pay_day)),DAY(fst_pay_day))))))</f>
        <v/>
      </c>
      <c r="C756" s="46" t="str">
        <f t="shared" si="77"/>
        <v/>
      </c>
      <c r="D756" s="46" t="str">
        <f t="shared" si="78"/>
        <v/>
      </c>
      <c r="E756" s="47" t="str">
        <f t="shared" si="79"/>
        <v/>
      </c>
      <c r="F756" s="46" t="str">
        <f t="shared" si="80"/>
        <v/>
      </c>
      <c r="G756" s="46" t="str">
        <f t="shared" si="81"/>
        <v/>
      </c>
      <c r="H756" s="46" t="str">
        <f t="shared" si="82"/>
        <v/>
      </c>
    </row>
    <row r="757" spans="1:8" s="10" customFormat="1" ht="15" customHeight="1" x14ac:dyDescent="0.2">
      <c r="A757" s="10" t="str">
        <f t="shared" si="83"/>
        <v/>
      </c>
      <c r="B757" s="11" t="str">
        <f>IF(A757="","",IF(per_year=26,fst_pay_day+(pay_num-1)*per_y,IF(per_year=52,fst_pay_day+(pay_num-1)*per_y,DATE(YEAR(fst_pay_day),MONTH(fst_pay_day)+(A757-1)*IF(per_year&gt;=26,0,per_y),IF(per_year=24,IF((MOD(pay_num-1,2))=1,DAY(fst_pay_day)+14,DAY(fst_pay_day)),DAY(fst_pay_day))))))</f>
        <v/>
      </c>
      <c r="C757" s="46" t="str">
        <f t="shared" si="77"/>
        <v/>
      </c>
      <c r="D757" s="46" t="str">
        <f t="shared" si="78"/>
        <v/>
      </c>
      <c r="E757" s="47" t="str">
        <f t="shared" si="79"/>
        <v/>
      </c>
      <c r="F757" s="46" t="str">
        <f t="shared" si="80"/>
        <v/>
      </c>
      <c r="G757" s="46" t="str">
        <f t="shared" si="81"/>
        <v/>
      </c>
      <c r="H757" s="46" t="str">
        <f t="shared" si="82"/>
        <v/>
      </c>
    </row>
    <row r="758" spans="1:8" s="10" customFormat="1" ht="15" customHeight="1" x14ac:dyDescent="0.2">
      <c r="A758" s="10" t="str">
        <f t="shared" si="83"/>
        <v/>
      </c>
      <c r="B758" s="11" t="str">
        <f>IF(A758="","",IF(per_year=26,fst_pay_day+(pay_num-1)*per_y,IF(per_year=52,fst_pay_day+(pay_num-1)*per_y,DATE(YEAR(fst_pay_day),MONTH(fst_pay_day)+(A758-1)*IF(per_year&gt;=26,0,per_y),IF(per_year=24,IF((MOD(pay_num-1,2))=1,DAY(fst_pay_day)+14,DAY(fst_pay_day)),DAY(fst_pay_day))))))</f>
        <v/>
      </c>
      <c r="C758" s="46" t="str">
        <f t="shared" si="77"/>
        <v/>
      </c>
      <c r="D758" s="46" t="str">
        <f t="shared" si="78"/>
        <v/>
      </c>
      <c r="E758" s="47" t="str">
        <f t="shared" si="79"/>
        <v/>
      </c>
      <c r="F758" s="46" t="str">
        <f t="shared" si="80"/>
        <v/>
      </c>
      <c r="G758" s="46" t="str">
        <f t="shared" si="81"/>
        <v/>
      </c>
      <c r="H758" s="46" t="str">
        <f t="shared" si="82"/>
        <v/>
      </c>
    </row>
    <row r="759" spans="1:8" s="10" customFormat="1" ht="15" customHeight="1" x14ac:dyDescent="0.2">
      <c r="A759" s="10" t="str">
        <f t="shared" si="83"/>
        <v/>
      </c>
      <c r="B759" s="11" t="str">
        <f>IF(A759="","",IF(per_year=26,fst_pay_day+(pay_num-1)*per_y,IF(per_year=52,fst_pay_day+(pay_num-1)*per_y,DATE(YEAR(fst_pay_day),MONTH(fst_pay_day)+(A759-1)*IF(per_year&gt;=26,0,per_y),IF(per_year=24,IF((MOD(pay_num-1,2))=1,DAY(fst_pay_day)+14,DAY(fst_pay_day)),DAY(fst_pay_day))))))</f>
        <v/>
      </c>
      <c r="C759" s="46" t="str">
        <f t="shared" si="77"/>
        <v/>
      </c>
      <c r="D759" s="46" t="str">
        <f t="shared" si="78"/>
        <v/>
      </c>
      <c r="E759" s="47" t="str">
        <f t="shared" si="79"/>
        <v/>
      </c>
      <c r="F759" s="46" t="str">
        <f t="shared" si="80"/>
        <v/>
      </c>
      <c r="G759" s="46" t="str">
        <f t="shared" si="81"/>
        <v/>
      </c>
      <c r="H759" s="46" t="str">
        <f t="shared" si="82"/>
        <v/>
      </c>
    </row>
    <row r="760" spans="1:8" s="10" customFormat="1" ht="15" customHeight="1" x14ac:dyDescent="0.2">
      <c r="A760" s="10" t="str">
        <f t="shared" si="83"/>
        <v/>
      </c>
      <c r="B760" s="11" t="str">
        <f>IF(A760="","",IF(per_year=26,fst_pay_day+(pay_num-1)*per_y,IF(per_year=52,fst_pay_day+(pay_num-1)*per_y,DATE(YEAR(fst_pay_day),MONTH(fst_pay_day)+(A760-1)*IF(per_year&gt;=26,0,per_y),IF(per_year=24,IF((MOD(pay_num-1,2))=1,DAY(fst_pay_day)+14,DAY(fst_pay_day)),DAY(fst_pay_day))))))</f>
        <v/>
      </c>
      <c r="C760" s="46" t="str">
        <f t="shared" si="77"/>
        <v/>
      </c>
      <c r="D760" s="46" t="str">
        <f t="shared" si="78"/>
        <v/>
      </c>
      <c r="E760" s="47" t="str">
        <f t="shared" si="79"/>
        <v/>
      </c>
      <c r="F760" s="46" t="str">
        <f t="shared" si="80"/>
        <v/>
      </c>
      <c r="G760" s="46" t="str">
        <f t="shared" si="81"/>
        <v/>
      </c>
      <c r="H760" s="46" t="str">
        <f t="shared" si="82"/>
        <v/>
      </c>
    </row>
    <row r="761" spans="1:8" s="10" customFormat="1" ht="15" customHeight="1" x14ac:dyDescent="0.2">
      <c r="A761" s="10" t="str">
        <f t="shared" si="83"/>
        <v/>
      </c>
      <c r="B761" s="11" t="str">
        <f>IF(A761="","",IF(per_year=26,fst_pay_day+(pay_num-1)*per_y,IF(per_year=52,fst_pay_day+(pay_num-1)*per_y,DATE(YEAR(fst_pay_day),MONTH(fst_pay_day)+(A761-1)*IF(per_year&gt;=26,0,per_y),IF(per_year=24,IF((MOD(pay_num-1,2))=1,DAY(fst_pay_day)+14,DAY(fst_pay_day)),DAY(fst_pay_day))))))</f>
        <v/>
      </c>
      <c r="C761" s="46" t="str">
        <f t="shared" si="77"/>
        <v/>
      </c>
      <c r="D761" s="46" t="str">
        <f t="shared" si="78"/>
        <v/>
      </c>
      <c r="E761" s="47" t="str">
        <f t="shared" si="79"/>
        <v/>
      </c>
      <c r="F761" s="46" t="str">
        <f t="shared" si="80"/>
        <v/>
      </c>
      <c r="G761" s="46" t="str">
        <f t="shared" si="81"/>
        <v/>
      </c>
      <c r="H761" s="46" t="str">
        <f t="shared" si="82"/>
        <v/>
      </c>
    </row>
    <row r="762" spans="1:8" s="10" customFormat="1" ht="15" customHeight="1" x14ac:dyDescent="0.2">
      <c r="A762" s="10" t="str">
        <f t="shared" si="83"/>
        <v/>
      </c>
      <c r="B762" s="11" t="str">
        <f>IF(A762="","",IF(per_year=26,fst_pay_day+(pay_num-1)*per_y,IF(per_year=52,fst_pay_day+(pay_num-1)*per_y,DATE(YEAR(fst_pay_day),MONTH(fst_pay_day)+(A762-1)*IF(per_year&gt;=26,0,per_y),IF(per_year=24,IF((MOD(pay_num-1,2))=1,DAY(fst_pay_day)+14,DAY(fst_pay_day)),DAY(fst_pay_day))))))</f>
        <v/>
      </c>
      <c r="C762" s="46" t="str">
        <f t="shared" si="77"/>
        <v/>
      </c>
      <c r="D762" s="46" t="str">
        <f t="shared" si="78"/>
        <v/>
      </c>
      <c r="E762" s="47" t="str">
        <f t="shared" si="79"/>
        <v/>
      </c>
      <c r="F762" s="46" t="str">
        <f t="shared" si="80"/>
        <v/>
      </c>
      <c r="G762" s="46" t="str">
        <f t="shared" si="81"/>
        <v/>
      </c>
      <c r="H762" s="46" t="str">
        <f t="shared" si="82"/>
        <v/>
      </c>
    </row>
    <row r="763" spans="1:8" s="10" customFormat="1" ht="15" customHeight="1" x14ac:dyDescent="0.2">
      <c r="A763" s="10" t="str">
        <f t="shared" si="83"/>
        <v/>
      </c>
      <c r="B763" s="11" t="str">
        <f>IF(A763="","",IF(per_year=26,fst_pay_day+(pay_num-1)*per_y,IF(per_year=52,fst_pay_day+(pay_num-1)*per_y,DATE(YEAR(fst_pay_day),MONTH(fst_pay_day)+(A763-1)*IF(per_year&gt;=26,0,per_y),IF(per_year=24,IF((MOD(pay_num-1,2))=1,DAY(fst_pay_day)+14,DAY(fst_pay_day)),DAY(fst_pay_day))))))</f>
        <v/>
      </c>
      <c r="C763" s="46" t="str">
        <f t="shared" si="77"/>
        <v/>
      </c>
      <c r="D763" s="46" t="str">
        <f t="shared" si="78"/>
        <v/>
      </c>
      <c r="E763" s="47" t="str">
        <f t="shared" si="79"/>
        <v/>
      </c>
      <c r="F763" s="46" t="str">
        <f t="shared" si="80"/>
        <v/>
      </c>
      <c r="G763" s="46" t="str">
        <f t="shared" si="81"/>
        <v/>
      </c>
      <c r="H763" s="46" t="str">
        <f t="shared" si="82"/>
        <v/>
      </c>
    </row>
    <row r="764" spans="1:8" s="10" customFormat="1" ht="15" customHeight="1" x14ac:dyDescent="0.2">
      <c r="A764" s="10" t="str">
        <f t="shared" si="83"/>
        <v/>
      </c>
      <c r="B764" s="11" t="str">
        <f>IF(A764="","",IF(per_year=26,fst_pay_day+(pay_num-1)*per_y,IF(per_year=52,fst_pay_day+(pay_num-1)*per_y,DATE(YEAR(fst_pay_day),MONTH(fst_pay_day)+(A764-1)*IF(per_year&gt;=26,0,per_y),IF(per_year=24,IF((MOD(pay_num-1,2))=1,DAY(fst_pay_day)+14,DAY(fst_pay_day)),DAY(fst_pay_day))))))</f>
        <v/>
      </c>
      <c r="C764" s="46" t="str">
        <f t="shared" si="77"/>
        <v/>
      </c>
      <c r="D764" s="46" t="str">
        <f t="shared" si="78"/>
        <v/>
      </c>
      <c r="E764" s="47" t="str">
        <f t="shared" si="79"/>
        <v/>
      </c>
      <c r="F764" s="46" t="str">
        <f t="shared" si="80"/>
        <v/>
      </c>
      <c r="G764" s="46" t="str">
        <f t="shared" si="81"/>
        <v/>
      </c>
      <c r="H764" s="46" t="str">
        <f t="shared" si="82"/>
        <v/>
      </c>
    </row>
    <row r="765" spans="1:8" s="10" customFormat="1" ht="15" customHeight="1" x14ac:dyDescent="0.2">
      <c r="A765" s="10" t="str">
        <f t="shared" si="83"/>
        <v/>
      </c>
      <c r="B765" s="11" t="str">
        <f>IF(A765="","",IF(per_year=26,fst_pay_day+(pay_num-1)*per_y,IF(per_year=52,fst_pay_day+(pay_num-1)*per_y,DATE(YEAR(fst_pay_day),MONTH(fst_pay_day)+(A765-1)*IF(per_year&gt;=26,0,per_y),IF(per_year=24,IF((MOD(pay_num-1,2))=1,DAY(fst_pay_day)+14,DAY(fst_pay_day)),DAY(fst_pay_day))))))</f>
        <v/>
      </c>
      <c r="C765" s="46" t="str">
        <f t="shared" si="77"/>
        <v/>
      </c>
      <c r="D765" s="46" t="str">
        <f t="shared" si="78"/>
        <v/>
      </c>
      <c r="E765" s="47" t="str">
        <f t="shared" si="79"/>
        <v/>
      </c>
      <c r="F765" s="46" t="str">
        <f t="shared" si="80"/>
        <v/>
      </c>
      <c r="G765" s="46" t="str">
        <f t="shared" si="81"/>
        <v/>
      </c>
      <c r="H765" s="46" t="str">
        <f t="shared" si="82"/>
        <v/>
      </c>
    </row>
    <row r="766" spans="1:8" s="10" customFormat="1" ht="15" customHeight="1" x14ac:dyDescent="0.2">
      <c r="A766" s="10" t="str">
        <f t="shared" si="83"/>
        <v/>
      </c>
      <c r="B766" s="11" t="str">
        <f>IF(A766="","",IF(per_year=26,fst_pay_day+(pay_num-1)*per_y,IF(per_year=52,fst_pay_day+(pay_num-1)*per_y,DATE(YEAR(fst_pay_day),MONTH(fst_pay_day)+(A766-1)*IF(per_year&gt;=26,0,per_y),IF(per_year=24,IF((MOD(pay_num-1,2))=1,DAY(fst_pay_day)+14,DAY(fst_pay_day)),DAY(fst_pay_day))))))</f>
        <v/>
      </c>
      <c r="C766" s="46" t="str">
        <f t="shared" si="77"/>
        <v/>
      </c>
      <c r="D766" s="46" t="str">
        <f t="shared" si="78"/>
        <v/>
      </c>
      <c r="E766" s="47" t="str">
        <f t="shared" si="79"/>
        <v/>
      </c>
      <c r="F766" s="46" t="str">
        <f t="shared" si="80"/>
        <v/>
      </c>
      <c r="G766" s="46" t="str">
        <f t="shared" si="81"/>
        <v/>
      </c>
      <c r="H766" s="46" t="str">
        <f t="shared" si="82"/>
        <v/>
      </c>
    </row>
    <row r="767" spans="1:8" s="10" customFormat="1" ht="15" customHeight="1" x14ac:dyDescent="0.2">
      <c r="A767" s="10" t="str">
        <f t="shared" si="83"/>
        <v/>
      </c>
      <c r="B767" s="11" t="str">
        <f>IF(A767="","",IF(per_year=26,fst_pay_day+(pay_num-1)*per_y,IF(per_year=52,fst_pay_day+(pay_num-1)*per_y,DATE(YEAR(fst_pay_day),MONTH(fst_pay_day)+(A767-1)*IF(per_year&gt;=26,0,per_y),IF(per_year=24,IF((MOD(pay_num-1,2))=1,DAY(fst_pay_day)+14,DAY(fst_pay_day)),DAY(fst_pay_day))))))</f>
        <v/>
      </c>
      <c r="C767" s="46" t="str">
        <f t="shared" si="77"/>
        <v/>
      </c>
      <c r="D767" s="46" t="str">
        <f t="shared" si="78"/>
        <v/>
      </c>
      <c r="E767" s="47" t="str">
        <f t="shared" si="79"/>
        <v/>
      </c>
      <c r="F767" s="46" t="str">
        <f t="shared" si="80"/>
        <v/>
      </c>
      <c r="G767" s="46" t="str">
        <f t="shared" si="81"/>
        <v/>
      </c>
      <c r="H767" s="46" t="str">
        <f t="shared" si="82"/>
        <v/>
      </c>
    </row>
    <row r="768" spans="1:8" s="10" customFormat="1" ht="15" customHeight="1" x14ac:dyDescent="0.2">
      <c r="A768" s="10" t="str">
        <f t="shared" si="83"/>
        <v/>
      </c>
      <c r="B768" s="11" t="str">
        <f>IF(A768="","",IF(per_year=26,fst_pay_day+(pay_num-1)*per_y,IF(per_year=52,fst_pay_day+(pay_num-1)*per_y,DATE(YEAR(fst_pay_day),MONTH(fst_pay_day)+(A768-1)*IF(per_year&gt;=26,0,per_y),IF(per_year=24,IF((MOD(pay_num-1,2))=1,DAY(fst_pay_day)+14,DAY(fst_pay_day)),DAY(fst_pay_day))))))</f>
        <v/>
      </c>
      <c r="C768" s="46" t="str">
        <f t="shared" si="77"/>
        <v/>
      </c>
      <c r="D768" s="46" t="str">
        <f t="shared" si="78"/>
        <v/>
      </c>
      <c r="E768" s="47" t="str">
        <f t="shared" si="79"/>
        <v/>
      </c>
      <c r="F768" s="46" t="str">
        <f t="shared" si="80"/>
        <v/>
      </c>
      <c r="G768" s="46" t="str">
        <f t="shared" si="81"/>
        <v/>
      </c>
      <c r="H768" s="46" t="str">
        <f t="shared" si="82"/>
        <v/>
      </c>
    </row>
    <row r="769" spans="1:8" s="10" customFormat="1" ht="15" customHeight="1" x14ac:dyDescent="0.2">
      <c r="A769" s="10" t="str">
        <f t="shared" si="83"/>
        <v/>
      </c>
      <c r="B769" s="11" t="str">
        <f>IF(A769="","",IF(per_year=26,fst_pay_day+(pay_num-1)*per_y,IF(per_year=52,fst_pay_day+(pay_num-1)*per_y,DATE(YEAR(fst_pay_day),MONTH(fst_pay_day)+(A769-1)*IF(per_year&gt;=26,0,per_y),IF(per_year=24,IF((MOD(pay_num-1,2))=1,DAY(fst_pay_day)+14,DAY(fst_pay_day)),DAY(fst_pay_day))))))</f>
        <v/>
      </c>
      <c r="C769" s="46" t="str">
        <f t="shared" si="77"/>
        <v/>
      </c>
      <c r="D769" s="46" t="str">
        <f t="shared" si="78"/>
        <v/>
      </c>
      <c r="E769" s="47" t="str">
        <f t="shared" si="79"/>
        <v/>
      </c>
      <c r="F769" s="46" t="str">
        <f t="shared" si="80"/>
        <v/>
      </c>
      <c r="G769" s="46" t="str">
        <f t="shared" si="81"/>
        <v/>
      </c>
      <c r="H769" s="46" t="str">
        <f t="shared" si="82"/>
        <v/>
      </c>
    </row>
    <row r="770" spans="1:8" s="10" customFormat="1" ht="15" customHeight="1" x14ac:dyDescent="0.2">
      <c r="A770" s="10" t="str">
        <f t="shared" si="83"/>
        <v/>
      </c>
      <c r="B770" s="11" t="str">
        <f>IF(A770="","",IF(per_year=26,fst_pay_day+(pay_num-1)*per_y,IF(per_year=52,fst_pay_day+(pay_num-1)*per_y,DATE(YEAR(fst_pay_day),MONTH(fst_pay_day)+(A770-1)*IF(per_year&gt;=26,0,per_y),IF(per_year=24,IF((MOD(pay_num-1,2))=1,DAY(fst_pay_day)+14,DAY(fst_pay_day)),DAY(fst_pay_day))))))</f>
        <v/>
      </c>
      <c r="C770" s="46" t="str">
        <f t="shared" si="77"/>
        <v/>
      </c>
      <c r="D770" s="46" t="str">
        <f t="shared" si="78"/>
        <v/>
      </c>
      <c r="E770" s="47" t="str">
        <f t="shared" si="79"/>
        <v/>
      </c>
      <c r="F770" s="46" t="str">
        <f t="shared" si="80"/>
        <v/>
      </c>
      <c r="G770" s="46" t="str">
        <f t="shared" si="81"/>
        <v/>
      </c>
      <c r="H770" s="46" t="str">
        <f t="shared" si="82"/>
        <v/>
      </c>
    </row>
    <row r="771" spans="1:8" s="10" customFormat="1" ht="15" customHeight="1" x14ac:dyDescent="0.2">
      <c r="A771" s="10" t="str">
        <f t="shared" si="83"/>
        <v/>
      </c>
      <c r="B771" s="11" t="str">
        <f>IF(A771="","",IF(per_year=26,fst_pay_day+(pay_num-1)*per_y,IF(per_year=52,fst_pay_day+(pay_num-1)*per_y,DATE(YEAR(fst_pay_day),MONTH(fst_pay_day)+(A771-1)*IF(per_year&gt;=26,0,per_y),IF(per_year=24,IF((MOD(pay_num-1,2))=1,DAY(fst_pay_day)+14,DAY(fst_pay_day)),DAY(fst_pay_day))))))</f>
        <v/>
      </c>
      <c r="C771" s="46" t="str">
        <f t="shared" si="77"/>
        <v/>
      </c>
      <c r="D771" s="46" t="str">
        <f t="shared" si="78"/>
        <v/>
      </c>
      <c r="E771" s="47" t="str">
        <f t="shared" si="79"/>
        <v/>
      </c>
      <c r="F771" s="46" t="str">
        <f t="shared" si="80"/>
        <v/>
      </c>
      <c r="G771" s="46" t="str">
        <f t="shared" si="81"/>
        <v/>
      </c>
      <c r="H771" s="46" t="str">
        <f t="shared" si="82"/>
        <v/>
      </c>
    </row>
    <row r="772" spans="1:8" s="10" customFormat="1" ht="15" customHeight="1" x14ac:dyDescent="0.2">
      <c r="A772" s="10" t="str">
        <f t="shared" si="83"/>
        <v/>
      </c>
      <c r="B772" s="11" t="str">
        <f>IF(A772="","",IF(per_year=26,fst_pay_day+(pay_num-1)*per_y,IF(per_year=52,fst_pay_day+(pay_num-1)*per_y,DATE(YEAR(fst_pay_day),MONTH(fst_pay_day)+(A772-1)*IF(per_year&gt;=26,0,per_y),IF(per_year=24,IF((MOD(pay_num-1,2))=1,DAY(fst_pay_day)+14,DAY(fst_pay_day)),DAY(fst_pay_day))))))</f>
        <v/>
      </c>
      <c r="C772" s="46" t="str">
        <f t="shared" si="77"/>
        <v/>
      </c>
      <c r="D772" s="46" t="str">
        <f t="shared" si="78"/>
        <v/>
      </c>
      <c r="E772" s="47" t="str">
        <f t="shared" si="79"/>
        <v/>
      </c>
      <c r="F772" s="46" t="str">
        <f t="shared" si="80"/>
        <v/>
      </c>
      <c r="G772" s="46" t="str">
        <f t="shared" si="81"/>
        <v/>
      </c>
      <c r="H772" s="46" t="str">
        <f t="shared" si="82"/>
        <v/>
      </c>
    </row>
    <row r="773" spans="1:8" s="10" customFormat="1" ht="15" customHeight="1" x14ac:dyDescent="0.2">
      <c r="A773" s="10" t="str">
        <f t="shared" si="83"/>
        <v/>
      </c>
      <c r="B773" s="11" t="str">
        <f>IF(A773="","",IF(per_year=26,fst_pay_day+(pay_num-1)*per_y,IF(per_year=52,fst_pay_day+(pay_num-1)*per_y,DATE(YEAR(fst_pay_day),MONTH(fst_pay_day)+(A773-1)*IF(per_year&gt;=26,0,per_y),IF(per_year=24,IF((MOD(pay_num-1,2))=1,DAY(fst_pay_day)+14,DAY(fst_pay_day)),DAY(fst_pay_day))))))</f>
        <v/>
      </c>
      <c r="C773" s="46" t="str">
        <f t="shared" si="77"/>
        <v/>
      </c>
      <c r="D773" s="46" t="str">
        <f t="shared" si="78"/>
        <v/>
      </c>
      <c r="E773" s="47" t="str">
        <f t="shared" si="79"/>
        <v/>
      </c>
      <c r="F773" s="46" t="str">
        <f t="shared" si="80"/>
        <v/>
      </c>
      <c r="G773" s="46" t="str">
        <f t="shared" si="81"/>
        <v/>
      </c>
      <c r="H773" s="46" t="str">
        <f t="shared" si="82"/>
        <v/>
      </c>
    </row>
    <row r="774" spans="1:8" s="10" customFormat="1" ht="15" customHeight="1" x14ac:dyDescent="0.2">
      <c r="A774" s="10" t="str">
        <f t="shared" si="83"/>
        <v/>
      </c>
      <c r="B774" s="11" t="str">
        <f>IF(A774="","",IF(per_year=26,fst_pay_day+(pay_num-1)*per_y,IF(per_year=52,fst_pay_day+(pay_num-1)*per_y,DATE(YEAR(fst_pay_day),MONTH(fst_pay_day)+(A774-1)*IF(per_year&gt;=26,0,per_y),IF(per_year=24,IF((MOD(pay_num-1,2))=1,DAY(fst_pay_day)+14,DAY(fst_pay_day)),DAY(fst_pay_day))))))</f>
        <v/>
      </c>
      <c r="C774" s="46" t="str">
        <f t="shared" si="77"/>
        <v/>
      </c>
      <c r="D774" s="46" t="str">
        <f t="shared" si="78"/>
        <v/>
      </c>
      <c r="E774" s="47" t="str">
        <f t="shared" si="79"/>
        <v/>
      </c>
      <c r="F774" s="46" t="str">
        <f t="shared" si="80"/>
        <v/>
      </c>
      <c r="G774" s="46" t="str">
        <f t="shared" si="81"/>
        <v/>
      </c>
      <c r="H774" s="46" t="str">
        <f t="shared" si="82"/>
        <v/>
      </c>
    </row>
    <row r="775" spans="1:8" s="10" customFormat="1" ht="15" customHeight="1" x14ac:dyDescent="0.2">
      <c r="A775" s="10" t="str">
        <f t="shared" si="83"/>
        <v/>
      </c>
      <c r="B775" s="11" t="str">
        <f>IF(A775="","",IF(per_year=26,fst_pay_day+(pay_num-1)*per_y,IF(per_year=52,fst_pay_day+(pay_num-1)*per_y,DATE(YEAR(fst_pay_day),MONTH(fst_pay_day)+(A775-1)*IF(per_year&gt;=26,0,per_y),IF(per_year=24,IF((MOD(pay_num-1,2))=1,DAY(fst_pay_day)+14,DAY(fst_pay_day)),DAY(fst_pay_day))))))</f>
        <v/>
      </c>
      <c r="C775" s="46" t="str">
        <f t="shared" ref="C775:C838" si="84">IF(A775="","",IF(A775=baloon,H774+D775,IF(IF(dif_payment&gt;0,dif_payment,IF(OR(add_pay=FALSE,add_pay_freq="",add_pay_freq=0),emp,IF(MOD(A775,add_pay_freq)=0,emp+add_pay_am,emp)))&gt;H774+D775,H774+D775,IF(dif_payment&gt;0,dif_payment,IF(OR(add_pay=FALSE,add_pay_freq="",add_pay_freq=0),emp,IF(MOD(A775,add_pay_freq)=0,emp+add_pay_am,emp))))))</f>
        <v/>
      </c>
      <c r="D775" s="46" t="str">
        <f t="shared" ref="D775:D838" si="85">IF(A775="","",IF(rounding,ROUND((B775-B774)*(G774*rate),2),(B775-B774)*(G774*rate)))</f>
        <v/>
      </c>
      <c r="E775" s="47" t="str">
        <f t="shared" si="79"/>
        <v/>
      </c>
      <c r="F775" s="46" t="str">
        <f t="shared" si="80"/>
        <v/>
      </c>
      <c r="G775" s="46" t="str">
        <f t="shared" ref="G775:G838" si="86">IF(A775="","",IF(payment&gt;interest_balance,G774+interest_balance-payment,G774))</f>
        <v/>
      </c>
      <c r="H775" s="46" t="str">
        <f t="shared" ref="H775:H838" si="87">IF(A775="","",G775+F775)</f>
        <v/>
      </c>
    </row>
    <row r="776" spans="1:8" s="10" customFormat="1" ht="15" customHeight="1" x14ac:dyDescent="0.2">
      <c r="A776" s="10" t="str">
        <f t="shared" ref="A776:A839" si="88">IF(OR(H775&lt;=0.004,H775=""),"",A775+1)</f>
        <v/>
      </c>
      <c r="B776" s="11" t="str">
        <f>IF(A776="","",IF(per_year=26,fst_pay_day+(pay_num-1)*per_y,IF(per_year=52,fst_pay_day+(pay_num-1)*per_y,DATE(YEAR(fst_pay_day),MONTH(fst_pay_day)+(A776-1)*IF(per_year&gt;=26,0,per_y),IF(per_year=24,IF((MOD(pay_num-1,2))=1,DAY(fst_pay_day)+14,DAY(fst_pay_day)),DAY(fst_pay_day))))))</f>
        <v/>
      </c>
      <c r="C776" s="46" t="str">
        <f t="shared" si="84"/>
        <v/>
      </c>
      <c r="D776" s="46" t="str">
        <f t="shared" si="85"/>
        <v/>
      </c>
      <c r="E776" s="47" t="str">
        <f t="shared" si="79"/>
        <v/>
      </c>
      <c r="F776" s="46" t="str">
        <f t="shared" si="80"/>
        <v/>
      </c>
      <c r="G776" s="46" t="str">
        <f t="shared" si="86"/>
        <v/>
      </c>
      <c r="H776" s="46" t="str">
        <f t="shared" si="87"/>
        <v/>
      </c>
    </row>
    <row r="777" spans="1:8" s="10" customFormat="1" ht="15" customHeight="1" x14ac:dyDescent="0.2">
      <c r="A777" s="10" t="str">
        <f t="shared" si="88"/>
        <v/>
      </c>
      <c r="B777" s="11" t="str">
        <f>IF(A777="","",IF(per_year=26,fst_pay_day+(pay_num-1)*per_y,IF(per_year=52,fst_pay_day+(pay_num-1)*per_y,DATE(YEAR(fst_pay_day),MONTH(fst_pay_day)+(A777-1)*IF(per_year&gt;=26,0,per_y),IF(per_year=24,IF((MOD(pay_num-1,2))=1,DAY(fst_pay_day)+14,DAY(fst_pay_day)),DAY(fst_pay_day))))))</f>
        <v/>
      </c>
      <c r="C777" s="46" t="str">
        <f t="shared" si="84"/>
        <v/>
      </c>
      <c r="D777" s="46" t="str">
        <f t="shared" si="85"/>
        <v/>
      </c>
      <c r="E777" s="47" t="str">
        <f t="shared" si="79"/>
        <v/>
      </c>
      <c r="F777" s="46" t="str">
        <f t="shared" si="80"/>
        <v/>
      </c>
      <c r="G777" s="46" t="str">
        <f t="shared" si="86"/>
        <v/>
      </c>
      <c r="H777" s="46" t="str">
        <f t="shared" si="87"/>
        <v/>
      </c>
    </row>
    <row r="778" spans="1:8" s="10" customFormat="1" ht="15" customHeight="1" x14ac:dyDescent="0.2">
      <c r="A778" s="10" t="str">
        <f t="shared" si="88"/>
        <v/>
      </c>
      <c r="B778" s="11" t="str">
        <f>IF(A778="","",IF(per_year=26,fst_pay_day+(pay_num-1)*per_y,IF(per_year=52,fst_pay_day+(pay_num-1)*per_y,DATE(YEAR(fst_pay_day),MONTH(fst_pay_day)+(A778-1)*IF(per_year&gt;=26,0,per_y),IF(per_year=24,IF((MOD(pay_num-1,2))=1,DAY(fst_pay_day)+14,DAY(fst_pay_day)),DAY(fst_pay_day))))))</f>
        <v/>
      </c>
      <c r="C778" s="46" t="str">
        <f t="shared" si="84"/>
        <v/>
      </c>
      <c r="D778" s="46" t="str">
        <f t="shared" si="85"/>
        <v/>
      </c>
      <c r="E778" s="47" t="str">
        <f t="shared" si="79"/>
        <v/>
      </c>
      <c r="F778" s="46" t="str">
        <f t="shared" si="80"/>
        <v/>
      </c>
      <c r="G778" s="46" t="str">
        <f t="shared" si="86"/>
        <v/>
      </c>
      <c r="H778" s="46" t="str">
        <f t="shared" si="87"/>
        <v/>
      </c>
    </row>
    <row r="779" spans="1:8" s="10" customFormat="1" ht="15" customHeight="1" x14ac:dyDescent="0.2">
      <c r="A779" s="10" t="str">
        <f t="shared" si="88"/>
        <v/>
      </c>
      <c r="B779" s="11" t="str">
        <f>IF(A779="","",IF(per_year=26,fst_pay_day+(pay_num-1)*per_y,IF(per_year=52,fst_pay_day+(pay_num-1)*per_y,DATE(YEAR(fst_pay_day),MONTH(fst_pay_day)+(A779-1)*IF(per_year&gt;=26,0,per_y),IF(per_year=24,IF((MOD(pay_num-1,2))=1,DAY(fst_pay_day)+14,DAY(fst_pay_day)),DAY(fst_pay_day))))))</f>
        <v/>
      </c>
      <c r="C779" s="46" t="str">
        <f t="shared" si="84"/>
        <v/>
      </c>
      <c r="D779" s="46" t="str">
        <f t="shared" si="85"/>
        <v/>
      </c>
      <c r="E779" s="47" t="str">
        <f t="shared" si="79"/>
        <v/>
      </c>
      <c r="F779" s="46" t="str">
        <f t="shared" si="80"/>
        <v/>
      </c>
      <c r="G779" s="46" t="str">
        <f t="shared" si="86"/>
        <v/>
      </c>
      <c r="H779" s="46" t="str">
        <f t="shared" si="87"/>
        <v/>
      </c>
    </row>
    <row r="780" spans="1:8" s="10" customFormat="1" ht="15" customHeight="1" x14ac:dyDescent="0.2">
      <c r="A780" s="10" t="str">
        <f t="shared" si="88"/>
        <v/>
      </c>
      <c r="B780" s="11" t="str">
        <f>IF(A780="","",IF(per_year=26,fst_pay_day+(pay_num-1)*per_y,IF(per_year=52,fst_pay_day+(pay_num-1)*per_y,DATE(YEAR(fst_pay_day),MONTH(fst_pay_day)+(A780-1)*IF(per_year&gt;=26,0,per_y),IF(per_year=24,IF((MOD(pay_num-1,2))=1,DAY(fst_pay_day)+14,DAY(fst_pay_day)),DAY(fst_pay_day))))))</f>
        <v/>
      </c>
      <c r="C780" s="46" t="str">
        <f t="shared" si="84"/>
        <v/>
      </c>
      <c r="D780" s="46" t="str">
        <f t="shared" si="85"/>
        <v/>
      </c>
      <c r="E780" s="47" t="str">
        <f t="shared" si="79"/>
        <v/>
      </c>
      <c r="F780" s="46" t="str">
        <f t="shared" si="80"/>
        <v/>
      </c>
      <c r="G780" s="46" t="str">
        <f t="shared" si="86"/>
        <v/>
      </c>
      <c r="H780" s="46" t="str">
        <f t="shared" si="87"/>
        <v/>
      </c>
    </row>
    <row r="781" spans="1:8" s="10" customFormat="1" ht="15" customHeight="1" x14ac:dyDescent="0.2">
      <c r="A781" s="10" t="str">
        <f t="shared" si="88"/>
        <v/>
      </c>
      <c r="B781" s="11" t="str">
        <f>IF(A781="","",IF(per_year=26,fst_pay_day+(pay_num-1)*per_y,IF(per_year=52,fst_pay_day+(pay_num-1)*per_y,DATE(YEAR(fst_pay_day),MONTH(fst_pay_day)+(A781-1)*IF(per_year&gt;=26,0,per_y),IF(per_year=24,IF((MOD(pay_num-1,2))=1,DAY(fst_pay_day)+14,DAY(fst_pay_day)),DAY(fst_pay_day))))))</f>
        <v/>
      </c>
      <c r="C781" s="46" t="str">
        <f t="shared" si="84"/>
        <v/>
      </c>
      <c r="D781" s="46" t="str">
        <f t="shared" si="85"/>
        <v/>
      </c>
      <c r="E781" s="47" t="str">
        <f t="shared" si="79"/>
        <v/>
      </c>
      <c r="F781" s="46" t="str">
        <f t="shared" si="80"/>
        <v/>
      </c>
      <c r="G781" s="46" t="str">
        <f t="shared" si="86"/>
        <v/>
      </c>
      <c r="H781" s="46" t="str">
        <f t="shared" si="87"/>
        <v/>
      </c>
    </row>
    <row r="782" spans="1:8" s="10" customFormat="1" ht="15" customHeight="1" x14ac:dyDescent="0.2">
      <c r="A782" s="10" t="str">
        <f t="shared" si="88"/>
        <v/>
      </c>
      <c r="B782" s="11" t="str">
        <f>IF(A782="","",IF(per_year=26,fst_pay_day+(pay_num-1)*per_y,IF(per_year=52,fst_pay_day+(pay_num-1)*per_y,DATE(YEAR(fst_pay_day),MONTH(fst_pay_day)+(A782-1)*IF(per_year&gt;=26,0,per_y),IF(per_year=24,IF((MOD(pay_num-1,2))=1,DAY(fst_pay_day)+14,DAY(fst_pay_day)),DAY(fst_pay_day))))))</f>
        <v/>
      </c>
      <c r="C782" s="46" t="str">
        <f t="shared" si="84"/>
        <v/>
      </c>
      <c r="D782" s="46" t="str">
        <f t="shared" si="85"/>
        <v/>
      </c>
      <c r="E782" s="47" t="str">
        <f t="shared" si="79"/>
        <v/>
      </c>
      <c r="F782" s="46" t="str">
        <f t="shared" si="80"/>
        <v/>
      </c>
      <c r="G782" s="46" t="str">
        <f t="shared" si="86"/>
        <v/>
      </c>
      <c r="H782" s="46" t="str">
        <f t="shared" si="87"/>
        <v/>
      </c>
    </row>
    <row r="783" spans="1:8" s="10" customFormat="1" ht="15" customHeight="1" x14ac:dyDescent="0.2">
      <c r="A783" s="10" t="str">
        <f t="shared" si="88"/>
        <v/>
      </c>
      <c r="B783" s="11" t="str">
        <f>IF(A783="","",IF(per_year=26,fst_pay_day+(pay_num-1)*per_y,IF(per_year=52,fst_pay_day+(pay_num-1)*per_y,DATE(YEAR(fst_pay_day),MONTH(fst_pay_day)+(A783-1)*IF(per_year&gt;=26,0,per_y),IF(per_year=24,IF((MOD(pay_num-1,2))=1,DAY(fst_pay_day)+14,DAY(fst_pay_day)),DAY(fst_pay_day))))))</f>
        <v/>
      </c>
      <c r="C783" s="46" t="str">
        <f t="shared" si="84"/>
        <v/>
      </c>
      <c r="D783" s="46" t="str">
        <f t="shared" si="85"/>
        <v/>
      </c>
      <c r="E783" s="47" t="str">
        <f t="shared" si="79"/>
        <v/>
      </c>
      <c r="F783" s="46" t="str">
        <f t="shared" si="80"/>
        <v/>
      </c>
      <c r="G783" s="46" t="str">
        <f t="shared" si="86"/>
        <v/>
      </c>
      <c r="H783" s="46" t="str">
        <f t="shared" si="87"/>
        <v/>
      </c>
    </row>
    <row r="784" spans="1:8" s="10" customFormat="1" ht="15" customHeight="1" x14ac:dyDescent="0.2">
      <c r="A784" s="10" t="str">
        <f t="shared" si="88"/>
        <v/>
      </c>
      <c r="B784" s="11" t="str">
        <f>IF(A784="","",IF(per_year=26,fst_pay_day+(pay_num-1)*per_y,IF(per_year=52,fst_pay_day+(pay_num-1)*per_y,DATE(YEAR(fst_pay_day),MONTH(fst_pay_day)+(A784-1)*IF(per_year&gt;=26,0,per_y),IF(per_year=24,IF((MOD(pay_num-1,2))=1,DAY(fst_pay_day)+14,DAY(fst_pay_day)),DAY(fst_pay_day))))))</f>
        <v/>
      </c>
      <c r="C784" s="46" t="str">
        <f t="shared" si="84"/>
        <v/>
      </c>
      <c r="D784" s="46" t="str">
        <f t="shared" si="85"/>
        <v/>
      </c>
      <c r="E784" s="47" t="str">
        <f t="shared" si="79"/>
        <v/>
      </c>
      <c r="F784" s="46" t="str">
        <f t="shared" si="80"/>
        <v/>
      </c>
      <c r="G784" s="46" t="str">
        <f t="shared" si="86"/>
        <v/>
      </c>
      <c r="H784" s="46" t="str">
        <f t="shared" si="87"/>
        <v/>
      </c>
    </row>
    <row r="785" spans="1:8" s="10" customFormat="1" ht="15" customHeight="1" x14ac:dyDescent="0.2">
      <c r="A785" s="10" t="str">
        <f t="shared" si="88"/>
        <v/>
      </c>
      <c r="B785" s="11" t="str">
        <f>IF(A785="","",IF(per_year=26,fst_pay_day+(pay_num-1)*per_y,IF(per_year=52,fst_pay_day+(pay_num-1)*per_y,DATE(YEAR(fst_pay_day),MONTH(fst_pay_day)+(A785-1)*IF(per_year&gt;=26,0,per_y),IF(per_year=24,IF((MOD(pay_num-1,2))=1,DAY(fst_pay_day)+14,DAY(fst_pay_day)),DAY(fst_pay_day))))))</f>
        <v/>
      </c>
      <c r="C785" s="46" t="str">
        <f t="shared" si="84"/>
        <v/>
      </c>
      <c r="D785" s="46" t="str">
        <f t="shared" si="85"/>
        <v/>
      </c>
      <c r="E785" s="47" t="str">
        <f t="shared" si="79"/>
        <v/>
      </c>
      <c r="F785" s="46" t="str">
        <f t="shared" si="80"/>
        <v/>
      </c>
      <c r="G785" s="46" t="str">
        <f t="shared" si="86"/>
        <v/>
      </c>
      <c r="H785" s="46" t="str">
        <f t="shared" si="87"/>
        <v/>
      </c>
    </row>
    <row r="786" spans="1:8" s="10" customFormat="1" ht="15" customHeight="1" x14ac:dyDescent="0.2">
      <c r="A786" s="10" t="str">
        <f t="shared" si="88"/>
        <v/>
      </c>
      <c r="B786" s="11" t="str">
        <f>IF(A786="","",IF(per_year=26,fst_pay_day+(pay_num-1)*per_y,IF(per_year=52,fst_pay_day+(pay_num-1)*per_y,DATE(YEAR(fst_pay_day),MONTH(fst_pay_day)+(A786-1)*IF(per_year&gt;=26,0,per_y),IF(per_year=24,IF((MOD(pay_num-1,2))=1,DAY(fst_pay_day)+14,DAY(fst_pay_day)),DAY(fst_pay_day))))))</f>
        <v/>
      </c>
      <c r="C786" s="46" t="str">
        <f t="shared" si="84"/>
        <v/>
      </c>
      <c r="D786" s="46" t="str">
        <f t="shared" si="85"/>
        <v/>
      </c>
      <c r="E786" s="47" t="str">
        <f t="shared" si="79"/>
        <v/>
      </c>
      <c r="F786" s="46" t="str">
        <f t="shared" si="80"/>
        <v/>
      </c>
      <c r="G786" s="46" t="str">
        <f t="shared" si="86"/>
        <v/>
      </c>
      <c r="H786" s="46" t="str">
        <f t="shared" si="87"/>
        <v/>
      </c>
    </row>
    <row r="787" spans="1:8" s="10" customFormat="1" ht="15" customHeight="1" x14ac:dyDescent="0.2">
      <c r="A787" s="10" t="str">
        <f t="shared" si="88"/>
        <v/>
      </c>
      <c r="B787" s="11" t="str">
        <f>IF(A787="","",IF(per_year=26,fst_pay_day+(pay_num-1)*per_y,IF(per_year=52,fst_pay_day+(pay_num-1)*per_y,DATE(YEAR(fst_pay_day),MONTH(fst_pay_day)+(A787-1)*IF(per_year&gt;=26,0,per_y),IF(per_year=24,IF((MOD(pay_num-1,2))=1,DAY(fst_pay_day)+14,DAY(fst_pay_day)),DAY(fst_pay_day))))))</f>
        <v/>
      </c>
      <c r="C787" s="46" t="str">
        <f t="shared" si="84"/>
        <v/>
      </c>
      <c r="D787" s="46" t="str">
        <f t="shared" si="85"/>
        <v/>
      </c>
      <c r="E787" s="47" t="str">
        <f t="shared" si="79"/>
        <v/>
      </c>
      <c r="F787" s="46" t="str">
        <f t="shared" si="80"/>
        <v/>
      </c>
      <c r="G787" s="46" t="str">
        <f t="shared" si="86"/>
        <v/>
      </c>
      <c r="H787" s="46" t="str">
        <f t="shared" si="87"/>
        <v/>
      </c>
    </row>
    <row r="788" spans="1:8" s="10" customFormat="1" ht="15" customHeight="1" x14ac:dyDescent="0.2">
      <c r="A788" s="10" t="str">
        <f t="shared" si="88"/>
        <v/>
      </c>
      <c r="B788" s="11" t="str">
        <f>IF(A788="","",IF(per_year=26,fst_pay_day+(pay_num-1)*per_y,IF(per_year=52,fst_pay_day+(pay_num-1)*per_y,DATE(YEAR(fst_pay_day),MONTH(fst_pay_day)+(A788-1)*IF(per_year&gt;=26,0,per_y),IF(per_year=24,IF((MOD(pay_num-1,2))=1,DAY(fst_pay_day)+14,DAY(fst_pay_day)),DAY(fst_pay_day))))))</f>
        <v/>
      </c>
      <c r="C788" s="46" t="str">
        <f t="shared" si="84"/>
        <v/>
      </c>
      <c r="D788" s="46" t="str">
        <f t="shared" si="85"/>
        <v/>
      </c>
      <c r="E788" s="47" t="str">
        <f t="shared" si="79"/>
        <v/>
      </c>
      <c r="F788" s="46" t="str">
        <f t="shared" si="80"/>
        <v/>
      </c>
      <c r="G788" s="46" t="str">
        <f t="shared" si="86"/>
        <v/>
      </c>
      <c r="H788" s="46" t="str">
        <f t="shared" si="87"/>
        <v/>
      </c>
    </row>
    <row r="789" spans="1:8" s="10" customFormat="1" ht="15" customHeight="1" x14ac:dyDescent="0.2">
      <c r="A789" s="10" t="str">
        <f t="shared" si="88"/>
        <v/>
      </c>
      <c r="B789" s="11" t="str">
        <f>IF(A789="","",IF(per_year=26,fst_pay_day+(pay_num-1)*per_y,IF(per_year=52,fst_pay_day+(pay_num-1)*per_y,DATE(YEAR(fst_pay_day),MONTH(fst_pay_day)+(A789-1)*IF(per_year&gt;=26,0,per_y),IF(per_year=24,IF((MOD(pay_num-1,2))=1,DAY(fst_pay_day)+14,DAY(fst_pay_day)),DAY(fst_pay_day))))))</f>
        <v/>
      </c>
      <c r="C789" s="46" t="str">
        <f t="shared" si="84"/>
        <v/>
      </c>
      <c r="D789" s="46" t="str">
        <f t="shared" si="85"/>
        <v/>
      </c>
      <c r="E789" s="47" t="str">
        <f t="shared" si="79"/>
        <v/>
      </c>
      <c r="F789" s="46" t="str">
        <f t="shared" si="80"/>
        <v/>
      </c>
      <c r="G789" s="46" t="str">
        <f t="shared" si="86"/>
        <v/>
      </c>
      <c r="H789" s="46" t="str">
        <f t="shared" si="87"/>
        <v/>
      </c>
    </row>
    <row r="790" spans="1:8" s="10" customFormat="1" ht="15" customHeight="1" x14ac:dyDescent="0.2">
      <c r="A790" s="10" t="str">
        <f t="shared" si="88"/>
        <v/>
      </c>
      <c r="B790" s="11" t="str">
        <f>IF(A790="","",IF(per_year=26,fst_pay_day+(pay_num-1)*per_y,IF(per_year=52,fst_pay_day+(pay_num-1)*per_y,DATE(YEAR(fst_pay_day),MONTH(fst_pay_day)+(A790-1)*IF(per_year&gt;=26,0,per_y),IF(per_year=24,IF((MOD(pay_num-1,2))=1,DAY(fst_pay_day)+14,DAY(fst_pay_day)),DAY(fst_pay_day))))))</f>
        <v/>
      </c>
      <c r="C790" s="46" t="str">
        <f t="shared" si="84"/>
        <v/>
      </c>
      <c r="D790" s="46" t="str">
        <f t="shared" si="85"/>
        <v/>
      </c>
      <c r="E790" s="47" t="str">
        <f t="shared" si="79"/>
        <v/>
      </c>
      <c r="F790" s="46" t="str">
        <f t="shared" si="80"/>
        <v/>
      </c>
      <c r="G790" s="46" t="str">
        <f t="shared" si="86"/>
        <v/>
      </c>
      <c r="H790" s="46" t="str">
        <f t="shared" si="87"/>
        <v/>
      </c>
    </row>
    <row r="791" spans="1:8" s="10" customFormat="1" ht="15" customHeight="1" x14ac:dyDescent="0.2">
      <c r="A791" s="10" t="str">
        <f t="shared" si="88"/>
        <v/>
      </c>
      <c r="B791" s="11" t="str">
        <f>IF(A791="","",IF(per_year=26,fst_pay_day+(pay_num-1)*per_y,IF(per_year=52,fst_pay_day+(pay_num-1)*per_y,DATE(YEAR(fst_pay_day),MONTH(fst_pay_day)+(A791-1)*IF(per_year&gt;=26,0,per_y),IF(per_year=24,IF((MOD(pay_num-1,2))=1,DAY(fst_pay_day)+14,DAY(fst_pay_day)),DAY(fst_pay_day))))))</f>
        <v/>
      </c>
      <c r="C791" s="46" t="str">
        <f t="shared" si="84"/>
        <v/>
      </c>
      <c r="D791" s="46" t="str">
        <f t="shared" si="85"/>
        <v/>
      </c>
      <c r="E791" s="47" t="str">
        <f t="shared" si="79"/>
        <v/>
      </c>
      <c r="F791" s="46" t="str">
        <f t="shared" si="80"/>
        <v/>
      </c>
      <c r="G791" s="46" t="str">
        <f t="shared" si="86"/>
        <v/>
      </c>
      <c r="H791" s="46" t="str">
        <f t="shared" si="87"/>
        <v/>
      </c>
    </row>
    <row r="792" spans="1:8" s="10" customFormat="1" ht="15" customHeight="1" x14ac:dyDescent="0.2">
      <c r="A792" s="10" t="str">
        <f t="shared" si="88"/>
        <v/>
      </c>
      <c r="B792" s="11" t="str">
        <f>IF(A792="","",IF(per_year=26,fst_pay_day+(pay_num-1)*per_y,IF(per_year=52,fst_pay_day+(pay_num-1)*per_y,DATE(YEAR(fst_pay_day),MONTH(fst_pay_day)+(A792-1)*IF(per_year&gt;=26,0,per_y),IF(per_year=24,IF((MOD(pay_num-1,2))=1,DAY(fst_pay_day)+14,DAY(fst_pay_day)),DAY(fst_pay_day))))))</f>
        <v/>
      </c>
      <c r="C792" s="46" t="str">
        <f t="shared" si="84"/>
        <v/>
      </c>
      <c r="D792" s="46" t="str">
        <f t="shared" si="85"/>
        <v/>
      </c>
      <c r="E792" s="47" t="str">
        <f t="shared" si="79"/>
        <v/>
      </c>
      <c r="F792" s="46" t="str">
        <f t="shared" si="80"/>
        <v/>
      </c>
      <c r="G792" s="46" t="str">
        <f t="shared" si="86"/>
        <v/>
      </c>
      <c r="H792" s="46" t="str">
        <f t="shared" si="87"/>
        <v/>
      </c>
    </row>
    <row r="793" spans="1:8" s="10" customFormat="1" ht="15" customHeight="1" x14ac:dyDescent="0.2">
      <c r="A793" s="10" t="str">
        <f t="shared" si="88"/>
        <v/>
      </c>
      <c r="B793" s="11" t="str">
        <f>IF(A793="","",IF(per_year=26,fst_pay_day+(pay_num-1)*per_y,IF(per_year=52,fst_pay_day+(pay_num-1)*per_y,DATE(YEAR(fst_pay_day),MONTH(fst_pay_day)+(A793-1)*IF(per_year&gt;=26,0,per_y),IF(per_year=24,IF((MOD(pay_num-1,2))=1,DAY(fst_pay_day)+14,DAY(fst_pay_day)),DAY(fst_pay_day))))))</f>
        <v/>
      </c>
      <c r="C793" s="46" t="str">
        <f t="shared" si="84"/>
        <v/>
      </c>
      <c r="D793" s="46" t="str">
        <f t="shared" si="85"/>
        <v/>
      </c>
      <c r="E793" s="47" t="str">
        <f t="shared" si="79"/>
        <v/>
      </c>
      <c r="F793" s="46" t="str">
        <f t="shared" si="80"/>
        <v/>
      </c>
      <c r="G793" s="46" t="str">
        <f t="shared" si="86"/>
        <v/>
      </c>
      <c r="H793" s="46" t="str">
        <f t="shared" si="87"/>
        <v/>
      </c>
    </row>
    <row r="794" spans="1:8" s="10" customFormat="1" ht="15" customHeight="1" x14ac:dyDescent="0.2">
      <c r="A794" s="10" t="str">
        <f t="shared" si="88"/>
        <v/>
      </c>
      <c r="B794" s="11" t="str">
        <f>IF(A794="","",IF(per_year=26,fst_pay_day+(pay_num-1)*per_y,IF(per_year=52,fst_pay_day+(pay_num-1)*per_y,DATE(YEAR(fst_pay_day),MONTH(fst_pay_day)+(A794-1)*IF(per_year&gt;=26,0,per_y),IF(per_year=24,IF((MOD(pay_num-1,2))=1,DAY(fst_pay_day)+14,DAY(fst_pay_day)),DAY(fst_pay_day))))))</f>
        <v/>
      </c>
      <c r="C794" s="46" t="str">
        <f t="shared" si="84"/>
        <v/>
      </c>
      <c r="D794" s="46" t="str">
        <f t="shared" si="85"/>
        <v/>
      </c>
      <c r="E794" s="47" t="str">
        <f t="shared" si="79"/>
        <v/>
      </c>
      <c r="F794" s="46" t="str">
        <f t="shared" si="80"/>
        <v/>
      </c>
      <c r="G794" s="46" t="str">
        <f t="shared" si="86"/>
        <v/>
      </c>
      <c r="H794" s="46" t="str">
        <f t="shared" si="87"/>
        <v/>
      </c>
    </row>
    <row r="795" spans="1:8" s="10" customFormat="1" ht="15" customHeight="1" x14ac:dyDescent="0.2">
      <c r="A795" s="10" t="str">
        <f t="shared" si="88"/>
        <v/>
      </c>
      <c r="B795" s="11" t="str">
        <f>IF(A795="","",IF(per_year=26,fst_pay_day+(pay_num-1)*per_y,IF(per_year=52,fst_pay_day+(pay_num-1)*per_y,DATE(YEAR(fst_pay_day),MONTH(fst_pay_day)+(A795-1)*IF(per_year&gt;=26,0,per_y),IF(per_year=24,IF((MOD(pay_num-1,2))=1,DAY(fst_pay_day)+14,DAY(fst_pay_day)),DAY(fst_pay_day))))))</f>
        <v/>
      </c>
      <c r="C795" s="46" t="str">
        <f t="shared" si="84"/>
        <v/>
      </c>
      <c r="D795" s="46" t="str">
        <f t="shared" si="85"/>
        <v/>
      </c>
      <c r="E795" s="47" t="str">
        <f t="shared" si="79"/>
        <v/>
      </c>
      <c r="F795" s="46" t="str">
        <f t="shared" si="80"/>
        <v/>
      </c>
      <c r="G795" s="46" t="str">
        <f t="shared" si="86"/>
        <v/>
      </c>
      <c r="H795" s="46" t="str">
        <f t="shared" si="87"/>
        <v/>
      </c>
    </row>
    <row r="796" spans="1:8" s="10" customFormat="1" ht="15" customHeight="1" x14ac:dyDescent="0.2">
      <c r="A796" s="10" t="str">
        <f t="shared" si="88"/>
        <v/>
      </c>
      <c r="B796" s="11" t="str">
        <f>IF(A796="","",IF(per_year=26,fst_pay_day+(pay_num-1)*per_y,IF(per_year=52,fst_pay_day+(pay_num-1)*per_y,DATE(YEAR(fst_pay_day),MONTH(fst_pay_day)+(A796-1)*IF(per_year&gt;=26,0,per_y),IF(per_year=24,IF((MOD(pay_num-1,2))=1,DAY(fst_pay_day)+14,DAY(fst_pay_day)),DAY(fst_pay_day))))))</f>
        <v/>
      </c>
      <c r="C796" s="46" t="str">
        <f t="shared" si="84"/>
        <v/>
      </c>
      <c r="D796" s="46" t="str">
        <f t="shared" si="85"/>
        <v/>
      </c>
      <c r="E796" s="47" t="str">
        <f t="shared" si="79"/>
        <v/>
      </c>
      <c r="F796" s="46" t="str">
        <f t="shared" si="80"/>
        <v/>
      </c>
      <c r="G796" s="46" t="str">
        <f t="shared" si="86"/>
        <v/>
      </c>
      <c r="H796" s="46" t="str">
        <f t="shared" si="87"/>
        <v/>
      </c>
    </row>
    <row r="797" spans="1:8" s="10" customFormat="1" ht="15" customHeight="1" x14ac:dyDescent="0.2">
      <c r="A797" s="10" t="str">
        <f t="shared" si="88"/>
        <v/>
      </c>
      <c r="B797" s="11" t="str">
        <f>IF(A797="","",IF(per_year=26,fst_pay_day+(pay_num-1)*per_y,IF(per_year=52,fst_pay_day+(pay_num-1)*per_y,DATE(YEAR(fst_pay_day),MONTH(fst_pay_day)+(A797-1)*IF(per_year&gt;=26,0,per_y),IF(per_year=24,IF((MOD(pay_num-1,2))=1,DAY(fst_pay_day)+14,DAY(fst_pay_day)),DAY(fst_pay_day))))))</f>
        <v/>
      </c>
      <c r="C797" s="46" t="str">
        <f t="shared" si="84"/>
        <v/>
      </c>
      <c r="D797" s="46" t="str">
        <f t="shared" si="85"/>
        <v/>
      </c>
      <c r="E797" s="47" t="str">
        <f t="shared" si="79"/>
        <v/>
      </c>
      <c r="F797" s="46" t="str">
        <f t="shared" si="80"/>
        <v/>
      </c>
      <c r="G797" s="46" t="str">
        <f t="shared" si="86"/>
        <v/>
      </c>
      <c r="H797" s="46" t="str">
        <f t="shared" si="87"/>
        <v/>
      </c>
    </row>
    <row r="798" spans="1:8" s="10" customFormat="1" ht="15" customHeight="1" x14ac:dyDescent="0.2">
      <c r="A798" s="10" t="str">
        <f t="shared" si="88"/>
        <v/>
      </c>
      <c r="B798" s="11" t="str">
        <f>IF(A798="","",IF(per_year=26,fst_pay_day+(pay_num-1)*per_y,IF(per_year=52,fst_pay_day+(pay_num-1)*per_y,DATE(YEAR(fst_pay_day),MONTH(fst_pay_day)+(A798-1)*IF(per_year&gt;=26,0,per_y),IF(per_year=24,IF((MOD(pay_num-1,2))=1,DAY(fst_pay_day)+14,DAY(fst_pay_day)),DAY(fst_pay_day))))))</f>
        <v/>
      </c>
      <c r="C798" s="46" t="str">
        <f t="shared" si="84"/>
        <v/>
      </c>
      <c r="D798" s="46" t="str">
        <f t="shared" si="85"/>
        <v/>
      </c>
      <c r="E798" s="47" t="str">
        <f t="shared" si="79"/>
        <v/>
      </c>
      <c r="F798" s="46" t="str">
        <f t="shared" si="80"/>
        <v/>
      </c>
      <c r="G798" s="46" t="str">
        <f t="shared" si="86"/>
        <v/>
      </c>
      <c r="H798" s="46" t="str">
        <f t="shared" si="87"/>
        <v/>
      </c>
    </row>
    <row r="799" spans="1:8" s="10" customFormat="1" ht="15" customHeight="1" x14ac:dyDescent="0.2">
      <c r="A799" s="10" t="str">
        <f t="shared" si="88"/>
        <v/>
      </c>
      <c r="B799" s="11" t="str">
        <f>IF(A799="","",IF(per_year=26,fst_pay_day+(pay_num-1)*per_y,IF(per_year=52,fst_pay_day+(pay_num-1)*per_y,DATE(YEAR(fst_pay_day),MONTH(fst_pay_day)+(A799-1)*IF(per_year&gt;=26,0,per_y),IF(per_year=24,IF((MOD(pay_num-1,2))=1,DAY(fst_pay_day)+14,DAY(fst_pay_day)),DAY(fst_pay_day))))))</f>
        <v/>
      </c>
      <c r="C799" s="46" t="str">
        <f t="shared" si="84"/>
        <v/>
      </c>
      <c r="D799" s="46" t="str">
        <f t="shared" si="85"/>
        <v/>
      </c>
      <c r="E799" s="47" t="str">
        <f t="shared" si="79"/>
        <v/>
      </c>
      <c r="F799" s="46" t="str">
        <f t="shared" si="80"/>
        <v/>
      </c>
      <c r="G799" s="46" t="str">
        <f t="shared" si="86"/>
        <v/>
      </c>
      <c r="H799" s="46" t="str">
        <f t="shared" si="87"/>
        <v/>
      </c>
    </row>
    <row r="800" spans="1:8" s="10" customFormat="1" ht="15" customHeight="1" x14ac:dyDescent="0.2">
      <c r="A800" s="10" t="str">
        <f t="shared" si="88"/>
        <v/>
      </c>
      <c r="B800" s="11" t="str">
        <f>IF(A800="","",IF(per_year=26,fst_pay_day+(pay_num-1)*per_y,IF(per_year=52,fst_pay_day+(pay_num-1)*per_y,DATE(YEAR(fst_pay_day),MONTH(fst_pay_day)+(A800-1)*IF(per_year&gt;=26,0,per_y),IF(per_year=24,IF((MOD(pay_num-1,2))=1,DAY(fst_pay_day)+14,DAY(fst_pay_day)),DAY(fst_pay_day))))))</f>
        <v/>
      </c>
      <c r="C800" s="46" t="str">
        <f t="shared" si="84"/>
        <v/>
      </c>
      <c r="D800" s="46" t="str">
        <f t="shared" si="85"/>
        <v/>
      </c>
      <c r="E800" s="47" t="str">
        <f t="shared" si="79"/>
        <v/>
      </c>
      <c r="F800" s="46" t="str">
        <f t="shared" si="80"/>
        <v/>
      </c>
      <c r="G800" s="46" t="str">
        <f t="shared" si="86"/>
        <v/>
      </c>
      <c r="H800" s="46" t="str">
        <f t="shared" si="87"/>
        <v/>
      </c>
    </row>
    <row r="801" spans="1:8" s="10" customFormat="1" ht="15" customHeight="1" x14ac:dyDescent="0.2">
      <c r="A801" s="10" t="str">
        <f t="shared" si="88"/>
        <v/>
      </c>
      <c r="B801" s="11" t="str">
        <f>IF(A801="","",IF(per_year=26,fst_pay_day+(pay_num-1)*per_y,IF(per_year=52,fst_pay_day+(pay_num-1)*per_y,DATE(YEAR(fst_pay_day),MONTH(fst_pay_day)+(A801-1)*IF(per_year&gt;=26,0,per_y),IF(per_year=24,IF((MOD(pay_num-1,2))=1,DAY(fst_pay_day)+14,DAY(fst_pay_day)),DAY(fst_pay_day))))))</f>
        <v/>
      </c>
      <c r="C801" s="46" t="str">
        <f t="shared" si="84"/>
        <v/>
      </c>
      <c r="D801" s="46" t="str">
        <f t="shared" si="85"/>
        <v/>
      </c>
      <c r="E801" s="47" t="str">
        <f t="shared" si="79"/>
        <v/>
      </c>
      <c r="F801" s="46" t="str">
        <f t="shared" si="80"/>
        <v/>
      </c>
      <c r="G801" s="46" t="str">
        <f t="shared" si="86"/>
        <v/>
      </c>
      <c r="H801" s="46" t="str">
        <f t="shared" si="87"/>
        <v/>
      </c>
    </row>
    <row r="802" spans="1:8" s="10" customFormat="1" ht="15" customHeight="1" x14ac:dyDescent="0.2">
      <c r="A802" s="10" t="str">
        <f t="shared" si="88"/>
        <v/>
      </c>
      <c r="B802" s="11" t="str">
        <f>IF(A802="","",IF(per_year=26,fst_pay_day+(pay_num-1)*per_y,IF(per_year=52,fst_pay_day+(pay_num-1)*per_y,DATE(YEAR(fst_pay_day),MONTH(fst_pay_day)+(A802-1)*IF(per_year&gt;=26,0,per_y),IF(per_year=24,IF((MOD(pay_num-1,2))=1,DAY(fst_pay_day)+14,DAY(fst_pay_day)),DAY(fst_pay_day))))))</f>
        <v/>
      </c>
      <c r="C802" s="46" t="str">
        <f t="shared" si="84"/>
        <v/>
      </c>
      <c r="D802" s="46" t="str">
        <f t="shared" si="85"/>
        <v/>
      </c>
      <c r="E802" s="47" t="str">
        <f t="shared" si="79"/>
        <v/>
      </c>
      <c r="F802" s="46" t="str">
        <f t="shared" si="80"/>
        <v/>
      </c>
      <c r="G802" s="46" t="str">
        <f t="shared" si="86"/>
        <v/>
      </c>
      <c r="H802" s="46" t="str">
        <f t="shared" si="87"/>
        <v/>
      </c>
    </row>
    <row r="803" spans="1:8" s="10" customFormat="1" ht="15" customHeight="1" x14ac:dyDescent="0.2">
      <c r="A803" s="10" t="str">
        <f t="shared" si="88"/>
        <v/>
      </c>
      <c r="B803" s="11" t="str">
        <f>IF(A803="","",IF(per_year=26,fst_pay_day+(pay_num-1)*per_y,IF(per_year=52,fst_pay_day+(pay_num-1)*per_y,DATE(YEAR(fst_pay_day),MONTH(fst_pay_day)+(A803-1)*IF(per_year&gt;=26,0,per_y),IF(per_year=24,IF((MOD(pay_num-1,2))=1,DAY(fst_pay_day)+14,DAY(fst_pay_day)),DAY(fst_pay_day))))))</f>
        <v/>
      </c>
      <c r="C803" s="46" t="str">
        <f t="shared" si="84"/>
        <v/>
      </c>
      <c r="D803" s="46" t="str">
        <f t="shared" si="85"/>
        <v/>
      </c>
      <c r="E803" s="47" t="str">
        <f t="shared" si="79"/>
        <v/>
      </c>
      <c r="F803" s="46" t="str">
        <f t="shared" si="80"/>
        <v/>
      </c>
      <c r="G803" s="46" t="str">
        <f t="shared" si="86"/>
        <v/>
      </c>
      <c r="H803" s="46" t="str">
        <f t="shared" si="87"/>
        <v/>
      </c>
    </row>
    <row r="804" spans="1:8" s="10" customFormat="1" ht="15" customHeight="1" x14ac:dyDescent="0.2">
      <c r="A804" s="10" t="str">
        <f t="shared" si="88"/>
        <v/>
      </c>
      <c r="B804" s="11" t="str">
        <f>IF(A804="","",IF(per_year=26,fst_pay_day+(pay_num-1)*per_y,IF(per_year=52,fst_pay_day+(pay_num-1)*per_y,DATE(YEAR(fst_pay_day),MONTH(fst_pay_day)+(A804-1)*IF(per_year&gt;=26,0,per_y),IF(per_year=24,IF((MOD(pay_num-1,2))=1,DAY(fst_pay_day)+14,DAY(fst_pay_day)),DAY(fst_pay_day))))))</f>
        <v/>
      </c>
      <c r="C804" s="46" t="str">
        <f t="shared" si="84"/>
        <v/>
      </c>
      <c r="D804" s="46" t="str">
        <f t="shared" si="85"/>
        <v/>
      </c>
      <c r="E804" s="47" t="str">
        <f t="shared" si="79"/>
        <v/>
      </c>
      <c r="F804" s="46" t="str">
        <f t="shared" si="80"/>
        <v/>
      </c>
      <c r="G804" s="46" t="str">
        <f t="shared" si="86"/>
        <v/>
      </c>
      <c r="H804" s="46" t="str">
        <f t="shared" si="87"/>
        <v/>
      </c>
    </row>
    <row r="805" spans="1:8" s="10" customFormat="1" ht="15" customHeight="1" x14ac:dyDescent="0.2">
      <c r="A805" s="10" t="str">
        <f t="shared" si="88"/>
        <v/>
      </c>
      <c r="B805" s="11" t="str">
        <f>IF(A805="","",IF(per_year=26,fst_pay_day+(pay_num-1)*per_y,IF(per_year=52,fst_pay_day+(pay_num-1)*per_y,DATE(YEAR(fst_pay_day),MONTH(fst_pay_day)+(A805-1)*IF(per_year&gt;=26,0,per_y),IF(per_year=24,IF((MOD(pay_num-1,2))=1,DAY(fst_pay_day)+14,DAY(fst_pay_day)),DAY(fst_pay_day))))))</f>
        <v/>
      </c>
      <c r="C805" s="46" t="str">
        <f t="shared" si="84"/>
        <v/>
      </c>
      <c r="D805" s="46" t="str">
        <f t="shared" si="85"/>
        <v/>
      </c>
      <c r="E805" s="47" t="str">
        <f t="shared" si="79"/>
        <v/>
      </c>
      <c r="F805" s="46" t="str">
        <f t="shared" si="80"/>
        <v/>
      </c>
      <c r="G805" s="46" t="str">
        <f t="shared" si="86"/>
        <v/>
      </c>
      <c r="H805" s="46" t="str">
        <f t="shared" si="87"/>
        <v/>
      </c>
    </row>
    <row r="806" spans="1:8" s="10" customFormat="1" ht="15" customHeight="1" x14ac:dyDescent="0.2">
      <c r="A806" s="10" t="str">
        <f t="shared" si="88"/>
        <v/>
      </c>
      <c r="B806" s="11" t="str">
        <f>IF(A806="","",IF(per_year=26,fst_pay_day+(pay_num-1)*per_y,IF(per_year=52,fst_pay_day+(pay_num-1)*per_y,DATE(YEAR(fst_pay_day),MONTH(fst_pay_day)+(A806-1)*IF(per_year&gt;=26,0,per_y),IF(per_year=24,IF((MOD(pay_num-1,2))=1,DAY(fst_pay_day)+14,DAY(fst_pay_day)),DAY(fst_pay_day))))))</f>
        <v/>
      </c>
      <c r="C806" s="46" t="str">
        <f t="shared" si="84"/>
        <v/>
      </c>
      <c r="D806" s="46" t="str">
        <f t="shared" si="85"/>
        <v/>
      </c>
      <c r="E806" s="47" t="str">
        <f t="shared" si="79"/>
        <v/>
      </c>
      <c r="F806" s="46" t="str">
        <f t="shared" si="80"/>
        <v/>
      </c>
      <c r="G806" s="46" t="str">
        <f t="shared" si="86"/>
        <v/>
      </c>
      <c r="H806" s="46" t="str">
        <f t="shared" si="87"/>
        <v/>
      </c>
    </row>
    <row r="807" spans="1:8" s="10" customFormat="1" ht="15" customHeight="1" x14ac:dyDescent="0.2">
      <c r="A807" s="10" t="str">
        <f t="shared" si="88"/>
        <v/>
      </c>
      <c r="B807" s="11" t="str">
        <f>IF(A807="","",IF(per_year=26,fst_pay_day+(pay_num-1)*per_y,IF(per_year=52,fst_pay_day+(pay_num-1)*per_y,DATE(YEAR(fst_pay_day),MONTH(fst_pay_day)+(A807-1)*IF(per_year&gt;=26,0,per_y),IF(per_year=24,IF((MOD(pay_num-1,2))=1,DAY(fst_pay_day)+14,DAY(fst_pay_day)),DAY(fst_pay_day))))))</f>
        <v/>
      </c>
      <c r="C807" s="46" t="str">
        <f t="shared" si="84"/>
        <v/>
      </c>
      <c r="D807" s="46" t="str">
        <f t="shared" si="85"/>
        <v/>
      </c>
      <c r="E807" s="47" t="str">
        <f t="shared" si="79"/>
        <v/>
      </c>
      <c r="F807" s="46" t="str">
        <f t="shared" si="80"/>
        <v/>
      </c>
      <c r="G807" s="46" t="str">
        <f t="shared" si="86"/>
        <v/>
      </c>
      <c r="H807" s="46" t="str">
        <f t="shared" si="87"/>
        <v/>
      </c>
    </row>
    <row r="808" spans="1:8" s="10" customFormat="1" ht="15" customHeight="1" x14ac:dyDescent="0.2">
      <c r="A808" s="10" t="str">
        <f t="shared" si="88"/>
        <v/>
      </c>
      <c r="B808" s="11" t="str">
        <f>IF(A808="","",IF(per_year=26,fst_pay_day+(pay_num-1)*per_y,IF(per_year=52,fst_pay_day+(pay_num-1)*per_y,DATE(YEAR(fst_pay_day),MONTH(fst_pay_day)+(A808-1)*IF(per_year&gt;=26,0,per_y),IF(per_year=24,IF((MOD(pay_num-1,2))=1,DAY(fst_pay_day)+14,DAY(fst_pay_day)),DAY(fst_pay_day))))))</f>
        <v/>
      </c>
      <c r="C808" s="46" t="str">
        <f t="shared" si="84"/>
        <v/>
      </c>
      <c r="D808" s="46" t="str">
        <f t="shared" si="85"/>
        <v/>
      </c>
      <c r="E808" s="47" t="str">
        <f t="shared" si="79"/>
        <v/>
      </c>
      <c r="F808" s="46" t="str">
        <f t="shared" si="80"/>
        <v/>
      </c>
      <c r="G808" s="46" t="str">
        <f t="shared" si="86"/>
        <v/>
      </c>
      <c r="H808" s="46" t="str">
        <f t="shared" si="87"/>
        <v/>
      </c>
    </row>
    <row r="809" spans="1:8" s="10" customFormat="1" ht="15" customHeight="1" x14ac:dyDescent="0.2">
      <c r="A809" s="10" t="str">
        <f t="shared" si="88"/>
        <v/>
      </c>
      <c r="B809" s="11" t="str">
        <f>IF(A809="","",IF(per_year=26,fst_pay_day+(pay_num-1)*per_y,IF(per_year=52,fst_pay_day+(pay_num-1)*per_y,DATE(YEAR(fst_pay_day),MONTH(fst_pay_day)+(A809-1)*IF(per_year&gt;=26,0,per_y),IF(per_year=24,IF((MOD(pay_num-1,2))=1,DAY(fst_pay_day)+14,DAY(fst_pay_day)),DAY(fst_pay_day))))))</f>
        <v/>
      </c>
      <c r="C809" s="46" t="str">
        <f t="shared" si="84"/>
        <v/>
      </c>
      <c r="D809" s="46" t="str">
        <f t="shared" si="85"/>
        <v/>
      </c>
      <c r="E809" s="47" t="str">
        <f t="shared" si="79"/>
        <v/>
      </c>
      <c r="F809" s="46" t="str">
        <f t="shared" si="80"/>
        <v/>
      </c>
      <c r="G809" s="46" t="str">
        <f t="shared" si="86"/>
        <v/>
      </c>
      <c r="H809" s="46" t="str">
        <f t="shared" si="87"/>
        <v/>
      </c>
    </row>
    <row r="810" spans="1:8" s="10" customFormat="1" ht="15" customHeight="1" x14ac:dyDescent="0.2">
      <c r="A810" s="10" t="str">
        <f t="shared" si="88"/>
        <v/>
      </c>
      <c r="B810" s="11" t="str">
        <f>IF(A810="","",IF(per_year=26,fst_pay_day+(pay_num-1)*per_y,IF(per_year=52,fst_pay_day+(pay_num-1)*per_y,DATE(YEAR(fst_pay_day),MONTH(fst_pay_day)+(A810-1)*IF(per_year&gt;=26,0,per_y),IF(per_year=24,IF((MOD(pay_num-1,2))=1,DAY(fst_pay_day)+14,DAY(fst_pay_day)),DAY(fst_pay_day))))))</f>
        <v/>
      </c>
      <c r="C810" s="46" t="str">
        <f t="shared" si="84"/>
        <v/>
      </c>
      <c r="D810" s="46" t="str">
        <f t="shared" si="85"/>
        <v/>
      </c>
      <c r="E810" s="47" t="str">
        <f t="shared" si="79"/>
        <v/>
      </c>
      <c r="F810" s="46" t="str">
        <f t="shared" si="80"/>
        <v/>
      </c>
      <c r="G810" s="46" t="str">
        <f t="shared" si="86"/>
        <v/>
      </c>
      <c r="H810" s="46" t="str">
        <f t="shared" si="87"/>
        <v/>
      </c>
    </row>
    <row r="811" spans="1:8" s="10" customFormat="1" ht="15" customHeight="1" x14ac:dyDescent="0.2">
      <c r="A811" s="10" t="str">
        <f t="shared" si="88"/>
        <v/>
      </c>
      <c r="B811" s="11" t="str">
        <f>IF(A811="","",IF(per_year=26,fst_pay_day+(pay_num-1)*per_y,IF(per_year=52,fst_pay_day+(pay_num-1)*per_y,DATE(YEAR(fst_pay_day),MONTH(fst_pay_day)+(A811-1)*IF(per_year&gt;=26,0,per_y),IF(per_year=24,IF((MOD(pay_num-1,2))=1,DAY(fst_pay_day)+14,DAY(fst_pay_day)),DAY(fst_pay_day))))))</f>
        <v/>
      </c>
      <c r="C811" s="46" t="str">
        <f t="shared" si="84"/>
        <v/>
      </c>
      <c r="D811" s="46" t="str">
        <f t="shared" si="85"/>
        <v/>
      </c>
      <c r="E811" s="47" t="str">
        <f t="shared" si="79"/>
        <v/>
      </c>
      <c r="F811" s="46" t="str">
        <f t="shared" si="80"/>
        <v/>
      </c>
      <c r="G811" s="46" t="str">
        <f t="shared" si="86"/>
        <v/>
      </c>
      <c r="H811" s="46" t="str">
        <f t="shared" si="87"/>
        <v/>
      </c>
    </row>
    <row r="812" spans="1:8" s="10" customFormat="1" ht="15" customHeight="1" x14ac:dyDescent="0.2">
      <c r="A812" s="10" t="str">
        <f t="shared" si="88"/>
        <v/>
      </c>
      <c r="B812" s="11" t="str">
        <f>IF(A812="","",IF(per_year=26,fst_pay_day+(pay_num-1)*per_y,IF(per_year=52,fst_pay_day+(pay_num-1)*per_y,DATE(YEAR(fst_pay_day),MONTH(fst_pay_day)+(A812-1)*IF(per_year&gt;=26,0,per_y),IF(per_year=24,IF((MOD(pay_num-1,2))=1,DAY(fst_pay_day)+14,DAY(fst_pay_day)),DAY(fst_pay_day))))))</f>
        <v/>
      </c>
      <c r="C812" s="46" t="str">
        <f t="shared" si="84"/>
        <v/>
      </c>
      <c r="D812" s="46" t="str">
        <f t="shared" si="85"/>
        <v/>
      </c>
      <c r="E812" s="47" t="str">
        <f t="shared" si="79"/>
        <v/>
      </c>
      <c r="F812" s="46" t="str">
        <f t="shared" si="80"/>
        <v/>
      </c>
      <c r="G812" s="46" t="str">
        <f t="shared" si="86"/>
        <v/>
      </c>
      <c r="H812" s="46" t="str">
        <f t="shared" si="87"/>
        <v/>
      </c>
    </row>
    <row r="813" spans="1:8" s="10" customFormat="1" ht="15" customHeight="1" x14ac:dyDescent="0.2">
      <c r="A813" s="10" t="str">
        <f t="shared" si="88"/>
        <v/>
      </c>
      <c r="B813" s="11" t="str">
        <f>IF(A813="","",IF(per_year=26,fst_pay_day+(pay_num-1)*per_y,IF(per_year=52,fst_pay_day+(pay_num-1)*per_y,DATE(YEAR(fst_pay_day),MONTH(fst_pay_day)+(A813-1)*IF(per_year&gt;=26,0,per_y),IF(per_year=24,IF((MOD(pay_num-1,2))=1,DAY(fst_pay_day)+14,DAY(fst_pay_day)),DAY(fst_pay_day))))))</f>
        <v/>
      </c>
      <c r="C813" s="46" t="str">
        <f t="shared" si="84"/>
        <v/>
      </c>
      <c r="D813" s="46" t="str">
        <f t="shared" si="85"/>
        <v/>
      </c>
      <c r="E813" s="47" t="str">
        <f t="shared" si="79"/>
        <v/>
      </c>
      <c r="F813" s="46" t="str">
        <f t="shared" si="80"/>
        <v/>
      </c>
      <c r="G813" s="46" t="str">
        <f t="shared" si="86"/>
        <v/>
      </c>
      <c r="H813" s="46" t="str">
        <f t="shared" si="87"/>
        <v/>
      </c>
    </row>
    <row r="814" spans="1:8" s="10" customFormat="1" ht="15" customHeight="1" x14ac:dyDescent="0.2">
      <c r="A814" s="10" t="str">
        <f t="shared" si="88"/>
        <v/>
      </c>
      <c r="B814" s="11" t="str">
        <f>IF(A814="","",IF(per_year=26,fst_pay_day+(pay_num-1)*per_y,IF(per_year=52,fst_pay_day+(pay_num-1)*per_y,DATE(YEAR(fst_pay_day),MONTH(fst_pay_day)+(A814-1)*IF(per_year&gt;=26,0,per_y),IF(per_year=24,IF((MOD(pay_num-1,2))=1,DAY(fst_pay_day)+14,DAY(fst_pay_day)),DAY(fst_pay_day))))))</f>
        <v/>
      </c>
      <c r="C814" s="46" t="str">
        <f t="shared" si="84"/>
        <v/>
      </c>
      <c r="D814" s="46" t="str">
        <f t="shared" si="85"/>
        <v/>
      </c>
      <c r="E814" s="47" t="str">
        <f t="shared" si="79"/>
        <v/>
      </c>
      <c r="F814" s="46" t="str">
        <f t="shared" si="80"/>
        <v/>
      </c>
      <c r="G814" s="46" t="str">
        <f t="shared" si="86"/>
        <v/>
      </c>
      <c r="H814" s="46" t="str">
        <f t="shared" si="87"/>
        <v/>
      </c>
    </row>
    <row r="815" spans="1:8" s="10" customFormat="1" ht="15" customHeight="1" x14ac:dyDescent="0.2">
      <c r="A815" s="10" t="str">
        <f t="shared" si="88"/>
        <v/>
      </c>
      <c r="B815" s="11" t="str">
        <f>IF(A815="","",IF(per_year=26,fst_pay_day+(pay_num-1)*per_y,IF(per_year=52,fst_pay_day+(pay_num-1)*per_y,DATE(YEAR(fst_pay_day),MONTH(fst_pay_day)+(A815-1)*IF(per_year&gt;=26,0,per_y),IF(per_year=24,IF((MOD(pay_num-1,2))=1,DAY(fst_pay_day)+14,DAY(fst_pay_day)),DAY(fst_pay_day))))))</f>
        <v/>
      </c>
      <c r="C815" s="46" t="str">
        <f t="shared" si="84"/>
        <v/>
      </c>
      <c r="D815" s="46" t="str">
        <f t="shared" si="85"/>
        <v/>
      </c>
      <c r="E815" s="47" t="str">
        <f t="shared" si="79"/>
        <v/>
      </c>
      <c r="F815" s="46" t="str">
        <f t="shared" si="80"/>
        <v/>
      </c>
      <c r="G815" s="46" t="str">
        <f t="shared" si="86"/>
        <v/>
      </c>
      <c r="H815" s="46" t="str">
        <f t="shared" si="87"/>
        <v/>
      </c>
    </row>
    <row r="816" spans="1:8" s="10" customFormat="1" ht="15" customHeight="1" x14ac:dyDescent="0.2">
      <c r="A816" s="10" t="str">
        <f t="shared" si="88"/>
        <v/>
      </c>
      <c r="B816" s="11" t="str">
        <f>IF(A816="","",IF(per_year=26,fst_pay_day+(pay_num-1)*per_y,IF(per_year=52,fst_pay_day+(pay_num-1)*per_y,DATE(YEAR(fst_pay_day),MONTH(fst_pay_day)+(A816-1)*IF(per_year&gt;=26,0,per_y),IF(per_year=24,IF((MOD(pay_num-1,2))=1,DAY(fst_pay_day)+14,DAY(fst_pay_day)),DAY(fst_pay_day))))))</f>
        <v/>
      </c>
      <c r="C816" s="46" t="str">
        <f t="shared" si="84"/>
        <v/>
      </c>
      <c r="D816" s="46" t="str">
        <f t="shared" si="85"/>
        <v/>
      </c>
      <c r="E816" s="47" t="str">
        <f t="shared" si="79"/>
        <v/>
      </c>
      <c r="F816" s="46" t="str">
        <f t="shared" si="80"/>
        <v/>
      </c>
      <c r="G816" s="46" t="str">
        <f t="shared" si="86"/>
        <v/>
      </c>
      <c r="H816" s="46" t="str">
        <f t="shared" si="87"/>
        <v/>
      </c>
    </row>
    <row r="817" spans="1:8" s="10" customFormat="1" ht="15" customHeight="1" x14ac:dyDescent="0.2">
      <c r="A817" s="10" t="str">
        <f t="shared" si="88"/>
        <v/>
      </c>
      <c r="B817" s="11" t="str">
        <f>IF(A817="","",IF(per_year=26,fst_pay_day+(pay_num-1)*per_y,IF(per_year=52,fst_pay_day+(pay_num-1)*per_y,DATE(YEAR(fst_pay_day),MONTH(fst_pay_day)+(A817-1)*IF(per_year&gt;=26,0,per_y),IF(per_year=24,IF((MOD(pay_num-1,2))=1,DAY(fst_pay_day)+14,DAY(fst_pay_day)),DAY(fst_pay_day))))))</f>
        <v/>
      </c>
      <c r="C817" s="46" t="str">
        <f t="shared" si="84"/>
        <v/>
      </c>
      <c r="D817" s="46" t="str">
        <f t="shared" si="85"/>
        <v/>
      </c>
      <c r="E817" s="47" t="str">
        <f t="shared" si="79"/>
        <v/>
      </c>
      <c r="F817" s="46" t="str">
        <f t="shared" si="80"/>
        <v/>
      </c>
      <c r="G817" s="46" t="str">
        <f t="shared" si="86"/>
        <v/>
      </c>
      <c r="H817" s="46" t="str">
        <f t="shared" si="87"/>
        <v/>
      </c>
    </row>
    <row r="818" spans="1:8" s="10" customFormat="1" ht="15" customHeight="1" x14ac:dyDescent="0.2">
      <c r="A818" s="10" t="str">
        <f t="shared" si="88"/>
        <v/>
      </c>
      <c r="B818" s="11" t="str">
        <f>IF(A818="","",IF(per_year=26,fst_pay_day+(pay_num-1)*per_y,IF(per_year=52,fst_pay_day+(pay_num-1)*per_y,DATE(YEAR(fst_pay_day),MONTH(fst_pay_day)+(A818-1)*IF(per_year&gt;=26,0,per_y),IF(per_year=24,IF((MOD(pay_num-1,2))=1,DAY(fst_pay_day)+14,DAY(fst_pay_day)),DAY(fst_pay_day))))))</f>
        <v/>
      </c>
      <c r="C818" s="46" t="str">
        <f t="shared" si="84"/>
        <v/>
      </c>
      <c r="D818" s="46" t="str">
        <f t="shared" si="85"/>
        <v/>
      </c>
      <c r="E818" s="47" t="str">
        <f t="shared" si="79"/>
        <v/>
      </c>
      <c r="F818" s="46" t="str">
        <f t="shared" si="80"/>
        <v/>
      </c>
      <c r="G818" s="46" t="str">
        <f t="shared" si="86"/>
        <v/>
      </c>
      <c r="H818" s="46" t="str">
        <f t="shared" si="87"/>
        <v/>
      </c>
    </row>
    <row r="819" spans="1:8" s="10" customFormat="1" ht="15" customHeight="1" x14ac:dyDescent="0.2">
      <c r="A819" s="10" t="str">
        <f t="shared" si="88"/>
        <v/>
      </c>
      <c r="B819" s="11" t="str">
        <f>IF(A819="","",IF(per_year=26,fst_pay_day+(pay_num-1)*per_y,IF(per_year=52,fst_pay_day+(pay_num-1)*per_y,DATE(YEAR(fst_pay_day),MONTH(fst_pay_day)+(A819-1)*IF(per_year&gt;=26,0,per_y),IF(per_year=24,IF((MOD(pay_num-1,2))=1,DAY(fst_pay_day)+14,DAY(fst_pay_day)),DAY(fst_pay_day))))))</f>
        <v/>
      </c>
      <c r="C819" s="46" t="str">
        <f t="shared" si="84"/>
        <v/>
      </c>
      <c r="D819" s="46" t="str">
        <f t="shared" si="85"/>
        <v/>
      </c>
      <c r="E819" s="47" t="str">
        <f t="shared" si="79"/>
        <v/>
      </c>
      <c r="F819" s="46" t="str">
        <f t="shared" si="80"/>
        <v/>
      </c>
      <c r="G819" s="46" t="str">
        <f t="shared" si="86"/>
        <v/>
      </c>
      <c r="H819" s="46" t="str">
        <f t="shared" si="87"/>
        <v/>
      </c>
    </row>
    <row r="820" spans="1:8" s="10" customFormat="1" ht="15" customHeight="1" x14ac:dyDescent="0.2">
      <c r="A820" s="10" t="str">
        <f t="shared" si="88"/>
        <v/>
      </c>
      <c r="B820" s="11" t="str">
        <f>IF(A820="","",IF(per_year=26,fst_pay_day+(pay_num-1)*per_y,IF(per_year=52,fst_pay_day+(pay_num-1)*per_y,DATE(YEAR(fst_pay_day),MONTH(fst_pay_day)+(A820-1)*IF(per_year&gt;=26,0,per_y),IF(per_year=24,IF((MOD(pay_num-1,2))=1,DAY(fst_pay_day)+14,DAY(fst_pay_day)),DAY(fst_pay_day))))))</f>
        <v/>
      </c>
      <c r="C820" s="46" t="str">
        <f t="shared" si="84"/>
        <v/>
      </c>
      <c r="D820" s="46" t="str">
        <f t="shared" si="85"/>
        <v/>
      </c>
      <c r="E820" s="47" t="str">
        <f t="shared" si="79"/>
        <v/>
      </c>
      <c r="F820" s="46" t="str">
        <f t="shared" si="80"/>
        <v/>
      </c>
      <c r="G820" s="46" t="str">
        <f t="shared" si="86"/>
        <v/>
      </c>
      <c r="H820" s="46" t="str">
        <f t="shared" si="87"/>
        <v/>
      </c>
    </row>
    <row r="821" spans="1:8" s="10" customFormat="1" ht="15" customHeight="1" x14ac:dyDescent="0.2">
      <c r="A821" s="10" t="str">
        <f t="shared" si="88"/>
        <v/>
      </c>
      <c r="B821" s="11" t="str">
        <f>IF(A821="","",IF(per_year=26,fst_pay_day+(pay_num-1)*per_y,IF(per_year=52,fst_pay_day+(pay_num-1)*per_y,DATE(YEAR(fst_pay_day),MONTH(fst_pay_day)+(A821-1)*IF(per_year&gt;=26,0,per_y),IF(per_year=24,IF((MOD(pay_num-1,2))=1,DAY(fst_pay_day)+14,DAY(fst_pay_day)),DAY(fst_pay_day))))))</f>
        <v/>
      </c>
      <c r="C821" s="46" t="str">
        <f t="shared" si="84"/>
        <v/>
      </c>
      <c r="D821" s="46" t="str">
        <f t="shared" si="85"/>
        <v/>
      </c>
      <c r="E821" s="47" t="str">
        <f t="shared" si="79"/>
        <v/>
      </c>
      <c r="F821" s="46" t="str">
        <f t="shared" si="80"/>
        <v/>
      </c>
      <c r="G821" s="46" t="str">
        <f t="shared" si="86"/>
        <v/>
      </c>
      <c r="H821" s="46" t="str">
        <f t="shared" si="87"/>
        <v/>
      </c>
    </row>
    <row r="822" spans="1:8" s="10" customFormat="1" ht="15" customHeight="1" x14ac:dyDescent="0.2">
      <c r="A822" s="10" t="str">
        <f t="shared" si="88"/>
        <v/>
      </c>
      <c r="B822" s="11" t="str">
        <f>IF(A822="","",IF(per_year=26,fst_pay_day+(pay_num-1)*per_y,IF(per_year=52,fst_pay_day+(pay_num-1)*per_y,DATE(YEAR(fst_pay_day),MONTH(fst_pay_day)+(A822-1)*IF(per_year&gt;=26,0,per_y),IF(per_year=24,IF((MOD(pay_num-1,2))=1,DAY(fst_pay_day)+14,DAY(fst_pay_day)),DAY(fst_pay_day))))))</f>
        <v/>
      </c>
      <c r="C822" s="46" t="str">
        <f t="shared" si="84"/>
        <v/>
      </c>
      <c r="D822" s="46" t="str">
        <f t="shared" si="85"/>
        <v/>
      </c>
      <c r="E822" s="47" t="str">
        <f t="shared" si="79"/>
        <v/>
      </c>
      <c r="F822" s="46" t="str">
        <f t="shared" si="80"/>
        <v/>
      </c>
      <c r="G822" s="46" t="str">
        <f t="shared" si="86"/>
        <v/>
      </c>
      <c r="H822" s="46" t="str">
        <f t="shared" si="87"/>
        <v/>
      </c>
    </row>
    <row r="823" spans="1:8" s="10" customFormat="1" ht="15" customHeight="1" x14ac:dyDescent="0.2">
      <c r="A823" s="10" t="str">
        <f t="shared" si="88"/>
        <v/>
      </c>
      <c r="B823" s="11" t="str">
        <f>IF(A823="","",IF(per_year=26,fst_pay_day+(pay_num-1)*per_y,IF(per_year=52,fst_pay_day+(pay_num-1)*per_y,DATE(YEAR(fst_pay_day),MONTH(fst_pay_day)+(A823-1)*IF(per_year&gt;=26,0,per_y),IF(per_year=24,IF((MOD(pay_num-1,2))=1,DAY(fst_pay_day)+14,DAY(fst_pay_day)),DAY(fst_pay_day))))))</f>
        <v/>
      </c>
      <c r="C823" s="46" t="str">
        <f t="shared" si="84"/>
        <v/>
      </c>
      <c r="D823" s="46" t="str">
        <f t="shared" si="85"/>
        <v/>
      </c>
      <c r="E823" s="47" t="str">
        <f t="shared" si="79"/>
        <v/>
      </c>
      <c r="F823" s="46" t="str">
        <f t="shared" si="80"/>
        <v/>
      </c>
      <c r="G823" s="46" t="str">
        <f t="shared" si="86"/>
        <v/>
      </c>
      <c r="H823" s="46" t="str">
        <f t="shared" si="87"/>
        <v/>
      </c>
    </row>
    <row r="824" spans="1:8" s="10" customFormat="1" ht="15" customHeight="1" x14ac:dyDescent="0.2">
      <c r="A824" s="10" t="str">
        <f t="shared" si="88"/>
        <v/>
      </c>
      <c r="B824" s="11" t="str">
        <f>IF(A824="","",IF(per_year=26,fst_pay_day+(pay_num-1)*per_y,IF(per_year=52,fst_pay_day+(pay_num-1)*per_y,DATE(YEAR(fst_pay_day),MONTH(fst_pay_day)+(A824-1)*IF(per_year&gt;=26,0,per_y),IF(per_year=24,IF((MOD(pay_num-1,2))=1,DAY(fst_pay_day)+14,DAY(fst_pay_day)),DAY(fst_pay_day))))))</f>
        <v/>
      </c>
      <c r="C824" s="46" t="str">
        <f t="shared" si="84"/>
        <v/>
      </c>
      <c r="D824" s="46" t="str">
        <f t="shared" si="85"/>
        <v/>
      </c>
      <c r="E824" s="47" t="str">
        <f t="shared" si="79"/>
        <v/>
      </c>
      <c r="F824" s="46" t="str">
        <f t="shared" si="80"/>
        <v/>
      </c>
      <c r="G824" s="46" t="str">
        <f t="shared" si="86"/>
        <v/>
      </c>
      <c r="H824" s="46" t="str">
        <f t="shared" si="87"/>
        <v/>
      </c>
    </row>
    <row r="825" spans="1:8" s="10" customFormat="1" ht="15" customHeight="1" x14ac:dyDescent="0.2">
      <c r="A825" s="10" t="str">
        <f t="shared" si="88"/>
        <v/>
      </c>
      <c r="B825" s="11" t="str">
        <f>IF(A825="","",IF(per_year=26,fst_pay_day+(pay_num-1)*per_y,IF(per_year=52,fst_pay_day+(pay_num-1)*per_y,DATE(YEAR(fst_pay_day),MONTH(fst_pay_day)+(A825-1)*IF(per_year&gt;=26,0,per_y),IF(per_year=24,IF((MOD(pay_num-1,2))=1,DAY(fst_pay_day)+14,DAY(fst_pay_day)),DAY(fst_pay_day))))))</f>
        <v/>
      </c>
      <c r="C825" s="46" t="str">
        <f t="shared" si="84"/>
        <v/>
      </c>
      <c r="D825" s="46" t="str">
        <f t="shared" si="85"/>
        <v/>
      </c>
      <c r="E825" s="47" t="str">
        <f t="shared" si="79"/>
        <v/>
      </c>
      <c r="F825" s="46" t="str">
        <f t="shared" si="80"/>
        <v/>
      </c>
      <c r="G825" s="46" t="str">
        <f t="shared" si="86"/>
        <v/>
      </c>
      <c r="H825" s="46" t="str">
        <f t="shared" si="87"/>
        <v/>
      </c>
    </row>
    <row r="826" spans="1:8" s="10" customFormat="1" ht="15" customHeight="1" x14ac:dyDescent="0.2">
      <c r="A826" s="10" t="str">
        <f t="shared" si="88"/>
        <v/>
      </c>
      <c r="B826" s="11" t="str">
        <f>IF(A826="","",IF(per_year=26,fst_pay_day+(pay_num-1)*per_y,IF(per_year=52,fst_pay_day+(pay_num-1)*per_y,DATE(YEAR(fst_pay_day),MONTH(fst_pay_day)+(A826-1)*IF(per_year&gt;=26,0,per_y),IF(per_year=24,IF((MOD(pay_num-1,2))=1,DAY(fst_pay_day)+14,DAY(fst_pay_day)),DAY(fst_pay_day))))))</f>
        <v/>
      </c>
      <c r="C826" s="46" t="str">
        <f t="shared" si="84"/>
        <v/>
      </c>
      <c r="D826" s="46" t="str">
        <f t="shared" si="85"/>
        <v/>
      </c>
      <c r="E826" s="47" t="str">
        <f t="shared" si="79"/>
        <v/>
      </c>
      <c r="F826" s="46" t="str">
        <f t="shared" si="80"/>
        <v/>
      </c>
      <c r="G826" s="46" t="str">
        <f t="shared" si="86"/>
        <v/>
      </c>
      <c r="H826" s="46" t="str">
        <f t="shared" si="87"/>
        <v/>
      </c>
    </row>
    <row r="827" spans="1:8" s="10" customFormat="1" ht="15" customHeight="1" x14ac:dyDescent="0.2">
      <c r="A827" s="10" t="str">
        <f t="shared" si="88"/>
        <v/>
      </c>
      <c r="B827" s="11" t="str">
        <f>IF(A827="","",IF(per_year=26,fst_pay_day+(pay_num-1)*per_y,IF(per_year=52,fst_pay_day+(pay_num-1)*per_y,DATE(YEAR(fst_pay_day),MONTH(fst_pay_day)+(A827-1)*IF(per_year&gt;=26,0,per_y),IF(per_year=24,IF((MOD(pay_num-1,2))=1,DAY(fst_pay_day)+14,DAY(fst_pay_day)),DAY(fst_pay_day))))))</f>
        <v/>
      </c>
      <c r="C827" s="46" t="str">
        <f t="shared" si="84"/>
        <v/>
      </c>
      <c r="D827" s="46" t="str">
        <f t="shared" si="85"/>
        <v/>
      </c>
      <c r="E827" s="47" t="str">
        <f t="shared" si="79"/>
        <v/>
      </c>
      <c r="F827" s="46" t="str">
        <f t="shared" si="80"/>
        <v/>
      </c>
      <c r="G827" s="46" t="str">
        <f t="shared" si="86"/>
        <v/>
      </c>
      <c r="H827" s="46" t="str">
        <f t="shared" si="87"/>
        <v/>
      </c>
    </row>
    <row r="828" spans="1:8" s="10" customFormat="1" ht="15" customHeight="1" x14ac:dyDescent="0.2">
      <c r="A828" s="10" t="str">
        <f t="shared" si="88"/>
        <v/>
      </c>
      <c r="B828" s="11" t="str">
        <f>IF(A828="","",IF(per_year=26,fst_pay_day+(pay_num-1)*per_y,IF(per_year=52,fst_pay_day+(pay_num-1)*per_y,DATE(YEAR(fst_pay_day),MONTH(fst_pay_day)+(A828-1)*IF(per_year&gt;=26,0,per_y),IF(per_year=24,IF((MOD(pay_num-1,2))=1,DAY(fst_pay_day)+14,DAY(fst_pay_day)),DAY(fst_pay_day))))))</f>
        <v/>
      </c>
      <c r="C828" s="46" t="str">
        <f t="shared" si="84"/>
        <v/>
      </c>
      <c r="D828" s="46" t="str">
        <f t="shared" si="85"/>
        <v/>
      </c>
      <c r="E828" s="47" t="str">
        <f t="shared" si="79"/>
        <v/>
      </c>
      <c r="F828" s="46" t="str">
        <f t="shared" si="80"/>
        <v/>
      </c>
      <c r="G828" s="46" t="str">
        <f t="shared" si="86"/>
        <v/>
      </c>
      <c r="H828" s="46" t="str">
        <f t="shared" si="87"/>
        <v/>
      </c>
    </row>
    <row r="829" spans="1:8" s="10" customFormat="1" ht="15" customHeight="1" x14ac:dyDescent="0.2">
      <c r="A829" s="10" t="str">
        <f t="shared" si="88"/>
        <v/>
      </c>
      <c r="B829" s="11" t="str">
        <f>IF(A829="","",IF(per_year=26,fst_pay_day+(pay_num-1)*per_y,IF(per_year=52,fst_pay_day+(pay_num-1)*per_y,DATE(YEAR(fst_pay_day),MONTH(fst_pay_day)+(A829-1)*IF(per_year&gt;=26,0,per_y),IF(per_year=24,IF((MOD(pay_num-1,2))=1,DAY(fst_pay_day)+14,DAY(fst_pay_day)),DAY(fst_pay_day))))))</f>
        <v/>
      </c>
      <c r="C829" s="46" t="str">
        <f t="shared" si="84"/>
        <v/>
      </c>
      <c r="D829" s="46" t="str">
        <f t="shared" si="85"/>
        <v/>
      </c>
      <c r="E829" s="47" t="str">
        <f t="shared" si="79"/>
        <v/>
      </c>
      <c r="F829" s="46" t="str">
        <f t="shared" si="80"/>
        <v/>
      </c>
      <c r="G829" s="46" t="str">
        <f t="shared" si="86"/>
        <v/>
      </c>
      <c r="H829" s="46" t="str">
        <f t="shared" si="87"/>
        <v/>
      </c>
    </row>
    <row r="830" spans="1:8" s="10" customFormat="1" ht="15" customHeight="1" x14ac:dyDescent="0.2">
      <c r="A830" s="10" t="str">
        <f t="shared" si="88"/>
        <v/>
      </c>
      <c r="B830" s="11" t="str">
        <f>IF(A830="","",IF(per_year=26,fst_pay_day+(pay_num-1)*per_y,IF(per_year=52,fst_pay_day+(pay_num-1)*per_y,DATE(YEAR(fst_pay_day),MONTH(fst_pay_day)+(A830-1)*IF(per_year&gt;=26,0,per_y),IF(per_year=24,IF((MOD(pay_num-1,2))=1,DAY(fst_pay_day)+14,DAY(fst_pay_day)),DAY(fst_pay_day))))))</f>
        <v/>
      </c>
      <c r="C830" s="46" t="str">
        <f t="shared" si="84"/>
        <v/>
      </c>
      <c r="D830" s="46" t="str">
        <f t="shared" si="85"/>
        <v/>
      </c>
      <c r="E830" s="47" t="str">
        <f t="shared" si="79"/>
        <v/>
      </c>
      <c r="F830" s="46" t="str">
        <f t="shared" si="80"/>
        <v/>
      </c>
      <c r="G830" s="46" t="str">
        <f t="shared" si="86"/>
        <v/>
      </c>
      <c r="H830" s="46" t="str">
        <f t="shared" si="87"/>
        <v/>
      </c>
    </row>
    <row r="831" spans="1:8" s="10" customFormat="1" ht="15" customHeight="1" x14ac:dyDescent="0.2">
      <c r="A831" s="10" t="str">
        <f t="shared" si="88"/>
        <v/>
      </c>
      <c r="B831" s="11" t="str">
        <f>IF(A831="","",IF(per_year=26,fst_pay_day+(pay_num-1)*per_y,IF(per_year=52,fst_pay_day+(pay_num-1)*per_y,DATE(YEAR(fst_pay_day),MONTH(fst_pay_day)+(A831-1)*IF(per_year&gt;=26,0,per_y),IF(per_year=24,IF((MOD(pay_num-1,2))=1,DAY(fst_pay_day)+14,DAY(fst_pay_day)),DAY(fst_pay_day))))))</f>
        <v/>
      </c>
      <c r="C831" s="46" t="str">
        <f t="shared" si="84"/>
        <v/>
      </c>
      <c r="D831" s="46" t="str">
        <f t="shared" si="85"/>
        <v/>
      </c>
      <c r="E831" s="47" t="str">
        <f t="shared" si="79"/>
        <v/>
      </c>
      <c r="F831" s="46" t="str">
        <f t="shared" si="80"/>
        <v/>
      </c>
      <c r="G831" s="46" t="str">
        <f t="shared" si="86"/>
        <v/>
      </c>
      <c r="H831" s="46" t="str">
        <f t="shared" si="87"/>
        <v/>
      </c>
    </row>
    <row r="832" spans="1:8" s="10" customFormat="1" ht="15" customHeight="1" x14ac:dyDescent="0.2">
      <c r="A832" s="10" t="str">
        <f t="shared" si="88"/>
        <v/>
      </c>
      <c r="B832" s="11" t="str">
        <f>IF(A832="","",IF(per_year=26,fst_pay_day+(pay_num-1)*per_y,IF(per_year=52,fst_pay_day+(pay_num-1)*per_y,DATE(YEAR(fst_pay_day),MONTH(fst_pay_day)+(A832-1)*IF(per_year&gt;=26,0,per_y),IF(per_year=24,IF((MOD(pay_num-1,2))=1,DAY(fst_pay_day)+14,DAY(fst_pay_day)),DAY(fst_pay_day))))))</f>
        <v/>
      </c>
      <c r="C832" s="46" t="str">
        <f t="shared" si="84"/>
        <v/>
      </c>
      <c r="D832" s="46" t="str">
        <f t="shared" si="85"/>
        <v/>
      </c>
      <c r="E832" s="47" t="str">
        <f t="shared" si="79"/>
        <v/>
      </c>
      <c r="F832" s="46" t="str">
        <f t="shared" si="80"/>
        <v/>
      </c>
      <c r="G832" s="46" t="str">
        <f t="shared" si="86"/>
        <v/>
      </c>
      <c r="H832" s="46" t="str">
        <f t="shared" si="87"/>
        <v/>
      </c>
    </row>
    <row r="833" spans="1:8" s="10" customFormat="1" ht="15" customHeight="1" x14ac:dyDescent="0.2">
      <c r="A833" s="10" t="str">
        <f t="shared" si="88"/>
        <v/>
      </c>
      <c r="B833" s="11" t="str">
        <f>IF(A833="","",IF(per_year=26,fst_pay_day+(pay_num-1)*per_y,IF(per_year=52,fst_pay_day+(pay_num-1)*per_y,DATE(YEAR(fst_pay_day),MONTH(fst_pay_day)+(A833-1)*IF(per_year&gt;=26,0,per_y),IF(per_year=24,IF((MOD(pay_num-1,2))=1,DAY(fst_pay_day)+14,DAY(fst_pay_day)),DAY(fst_pay_day))))))</f>
        <v/>
      </c>
      <c r="C833" s="46" t="str">
        <f t="shared" si="84"/>
        <v/>
      </c>
      <c r="D833" s="46" t="str">
        <f t="shared" si="85"/>
        <v/>
      </c>
      <c r="E833" s="47" t="str">
        <f t="shared" si="79"/>
        <v/>
      </c>
      <c r="F833" s="46" t="str">
        <f t="shared" si="80"/>
        <v/>
      </c>
      <c r="G833" s="46" t="str">
        <f t="shared" si="86"/>
        <v/>
      </c>
      <c r="H833" s="46" t="str">
        <f t="shared" si="87"/>
        <v/>
      </c>
    </row>
    <row r="834" spans="1:8" s="10" customFormat="1" ht="15" customHeight="1" x14ac:dyDescent="0.2">
      <c r="A834" s="10" t="str">
        <f t="shared" si="88"/>
        <v/>
      </c>
      <c r="B834" s="11" t="str">
        <f>IF(A834="","",IF(per_year=26,fst_pay_day+(pay_num-1)*per_y,IF(per_year=52,fst_pay_day+(pay_num-1)*per_y,DATE(YEAR(fst_pay_day),MONTH(fst_pay_day)+(A834-1)*IF(per_year&gt;=26,0,per_y),IF(per_year=24,IF((MOD(pay_num-1,2))=1,DAY(fst_pay_day)+14,DAY(fst_pay_day)),DAY(fst_pay_day))))))</f>
        <v/>
      </c>
      <c r="C834" s="46" t="str">
        <f t="shared" si="84"/>
        <v/>
      </c>
      <c r="D834" s="46" t="str">
        <f t="shared" si="85"/>
        <v/>
      </c>
      <c r="E834" s="47" t="str">
        <f t="shared" si="79"/>
        <v/>
      </c>
      <c r="F834" s="46" t="str">
        <f t="shared" si="80"/>
        <v/>
      </c>
      <c r="G834" s="46" t="str">
        <f t="shared" si="86"/>
        <v/>
      </c>
      <c r="H834" s="46" t="str">
        <f t="shared" si="87"/>
        <v/>
      </c>
    </row>
    <row r="835" spans="1:8" s="10" customFormat="1" ht="15" customHeight="1" x14ac:dyDescent="0.2">
      <c r="A835" s="10" t="str">
        <f t="shared" si="88"/>
        <v/>
      </c>
      <c r="B835" s="11" t="str">
        <f>IF(A835="","",IF(per_year=26,fst_pay_day+(pay_num-1)*per_y,IF(per_year=52,fst_pay_day+(pay_num-1)*per_y,DATE(YEAR(fst_pay_day),MONTH(fst_pay_day)+(A835-1)*IF(per_year&gt;=26,0,per_y),IF(per_year=24,IF((MOD(pay_num-1,2))=1,DAY(fst_pay_day)+14,DAY(fst_pay_day)),DAY(fst_pay_day))))))</f>
        <v/>
      </c>
      <c r="C835" s="46" t="str">
        <f t="shared" si="84"/>
        <v/>
      </c>
      <c r="D835" s="46" t="str">
        <f t="shared" si="85"/>
        <v/>
      </c>
      <c r="E835" s="47" t="str">
        <f t="shared" si="79"/>
        <v/>
      </c>
      <c r="F835" s="46" t="str">
        <f t="shared" si="80"/>
        <v/>
      </c>
      <c r="G835" s="46" t="str">
        <f t="shared" si="86"/>
        <v/>
      </c>
      <c r="H835" s="46" t="str">
        <f t="shared" si="87"/>
        <v/>
      </c>
    </row>
    <row r="836" spans="1:8" s="10" customFormat="1" ht="15" customHeight="1" x14ac:dyDescent="0.2">
      <c r="A836" s="10" t="str">
        <f t="shared" si="88"/>
        <v/>
      </c>
      <c r="B836" s="11" t="str">
        <f>IF(A836="","",IF(per_year=26,fst_pay_day+(pay_num-1)*per_y,IF(per_year=52,fst_pay_day+(pay_num-1)*per_y,DATE(YEAR(fst_pay_day),MONTH(fst_pay_day)+(A836-1)*IF(per_year&gt;=26,0,per_y),IF(per_year=24,IF((MOD(pay_num-1,2))=1,DAY(fst_pay_day)+14,DAY(fst_pay_day)),DAY(fst_pay_day))))))</f>
        <v/>
      </c>
      <c r="C836" s="46" t="str">
        <f t="shared" si="84"/>
        <v/>
      </c>
      <c r="D836" s="46" t="str">
        <f t="shared" si="85"/>
        <v/>
      </c>
      <c r="E836" s="47" t="str">
        <f t="shared" si="79"/>
        <v/>
      </c>
      <c r="F836" s="46" t="str">
        <f t="shared" si="80"/>
        <v/>
      </c>
      <c r="G836" s="46" t="str">
        <f t="shared" si="86"/>
        <v/>
      </c>
      <c r="H836" s="46" t="str">
        <f t="shared" si="87"/>
        <v/>
      </c>
    </row>
    <row r="837" spans="1:8" s="10" customFormat="1" ht="15" customHeight="1" x14ac:dyDescent="0.2">
      <c r="A837" s="10" t="str">
        <f t="shared" si="88"/>
        <v/>
      </c>
      <c r="B837" s="11" t="str">
        <f>IF(A837="","",IF(per_year=26,fst_pay_day+(pay_num-1)*per_y,IF(per_year=52,fst_pay_day+(pay_num-1)*per_y,DATE(YEAR(fst_pay_day),MONTH(fst_pay_day)+(A837-1)*IF(per_year&gt;=26,0,per_y),IF(per_year=24,IF((MOD(pay_num-1,2))=1,DAY(fst_pay_day)+14,DAY(fst_pay_day)),DAY(fst_pay_day))))))</f>
        <v/>
      </c>
      <c r="C837" s="46" t="str">
        <f t="shared" si="84"/>
        <v/>
      </c>
      <c r="D837" s="46" t="str">
        <f t="shared" si="85"/>
        <v/>
      </c>
      <c r="E837" s="47" t="str">
        <f t="shared" si="79"/>
        <v/>
      </c>
      <c r="F837" s="46" t="str">
        <f t="shared" si="80"/>
        <v/>
      </c>
      <c r="G837" s="46" t="str">
        <f t="shared" si="86"/>
        <v/>
      </c>
      <c r="H837" s="46" t="str">
        <f t="shared" si="87"/>
        <v/>
      </c>
    </row>
    <row r="838" spans="1:8" s="10" customFormat="1" ht="15" customHeight="1" x14ac:dyDescent="0.2">
      <c r="A838" s="10" t="str">
        <f t="shared" si="88"/>
        <v/>
      </c>
      <c r="B838" s="11" t="str">
        <f>IF(A838="","",IF(per_year=26,fst_pay_day+(pay_num-1)*per_y,IF(per_year=52,fst_pay_day+(pay_num-1)*per_y,DATE(YEAR(fst_pay_day),MONTH(fst_pay_day)+(A838-1)*IF(per_year&gt;=26,0,per_y),IF(per_year=24,IF((MOD(pay_num-1,2))=1,DAY(fst_pay_day)+14,DAY(fst_pay_day)),DAY(fst_pay_day))))))</f>
        <v/>
      </c>
      <c r="C838" s="46" t="str">
        <f t="shared" si="84"/>
        <v/>
      </c>
      <c r="D838" s="46" t="str">
        <f t="shared" si="85"/>
        <v/>
      </c>
      <c r="E838" s="47" t="str">
        <f t="shared" si="79"/>
        <v/>
      </c>
      <c r="F838" s="46" t="str">
        <f t="shared" si="80"/>
        <v/>
      </c>
      <c r="G838" s="46" t="str">
        <f t="shared" si="86"/>
        <v/>
      </c>
      <c r="H838" s="46" t="str">
        <f t="shared" si="87"/>
        <v/>
      </c>
    </row>
    <row r="839" spans="1:8" s="10" customFormat="1" ht="15" customHeight="1" x14ac:dyDescent="0.2">
      <c r="A839" s="10" t="str">
        <f t="shared" si="88"/>
        <v/>
      </c>
      <c r="B839" s="11" t="str">
        <f>IF(A839="","",IF(per_year=26,fst_pay_day+(pay_num-1)*per_y,IF(per_year=52,fst_pay_day+(pay_num-1)*per_y,DATE(YEAR(fst_pay_day),MONTH(fst_pay_day)+(A839-1)*IF(per_year&gt;=26,0,per_y),IF(per_year=24,IF((MOD(pay_num-1,2))=1,DAY(fst_pay_day)+14,DAY(fst_pay_day)),DAY(fst_pay_day))))))</f>
        <v/>
      </c>
      <c r="C839" s="46" t="str">
        <f t="shared" ref="C839:C902" si="89">IF(A839="","",IF(A839=baloon,H838+D839,IF(IF(dif_payment&gt;0,dif_payment,IF(OR(add_pay=FALSE,add_pay_freq="",add_pay_freq=0),emp,IF(MOD(A839,add_pay_freq)=0,emp+add_pay_am,emp)))&gt;H838+D839,H838+D839,IF(dif_payment&gt;0,dif_payment,IF(OR(add_pay=FALSE,add_pay_freq="",add_pay_freq=0),emp,IF(MOD(A839,add_pay_freq)=0,emp+add_pay_am,emp))))))</f>
        <v/>
      </c>
      <c r="D839" s="46" t="str">
        <f t="shared" ref="D839:D902" si="90">IF(A839="","",IF(rounding,ROUND((B839-B838)*(G838*rate),2),(B839-B838)*(G838*rate)))</f>
        <v/>
      </c>
      <c r="E839" s="47" t="str">
        <f t="shared" si="79"/>
        <v/>
      </c>
      <c r="F839" s="46" t="str">
        <f t="shared" si="80"/>
        <v/>
      </c>
      <c r="G839" s="46" t="str">
        <f t="shared" ref="G839:G902" si="91">IF(A839="","",IF(payment&gt;interest_balance,G838+interest_balance-payment,G838))</f>
        <v/>
      </c>
      <c r="H839" s="46" t="str">
        <f t="shared" ref="H839:H902" si="92">IF(A839="","",G839+F839)</f>
        <v/>
      </c>
    </row>
    <row r="840" spans="1:8" s="10" customFormat="1" ht="15" customHeight="1" x14ac:dyDescent="0.2">
      <c r="A840" s="10" t="str">
        <f t="shared" ref="A840:A903" si="93">IF(OR(H839&lt;=0.004,H839=""),"",A839+1)</f>
        <v/>
      </c>
      <c r="B840" s="11" t="str">
        <f>IF(A840="","",IF(per_year=26,fst_pay_day+(pay_num-1)*per_y,IF(per_year=52,fst_pay_day+(pay_num-1)*per_y,DATE(YEAR(fst_pay_day),MONTH(fst_pay_day)+(A840-1)*IF(per_year&gt;=26,0,per_y),IF(per_year=24,IF((MOD(pay_num-1,2))=1,DAY(fst_pay_day)+14,DAY(fst_pay_day)),DAY(fst_pay_day))))))</f>
        <v/>
      </c>
      <c r="C840" s="46" t="str">
        <f t="shared" si="89"/>
        <v/>
      </c>
      <c r="D840" s="46" t="str">
        <f t="shared" si="90"/>
        <v/>
      </c>
      <c r="E840" s="47" t="str">
        <f t="shared" si="79"/>
        <v/>
      </c>
      <c r="F840" s="46" t="str">
        <f t="shared" si="80"/>
        <v/>
      </c>
      <c r="G840" s="46" t="str">
        <f t="shared" si="91"/>
        <v/>
      </c>
      <c r="H840" s="46" t="str">
        <f t="shared" si="92"/>
        <v/>
      </c>
    </row>
    <row r="841" spans="1:8" s="10" customFormat="1" ht="15" customHeight="1" x14ac:dyDescent="0.2">
      <c r="A841" s="10" t="str">
        <f t="shared" si="93"/>
        <v/>
      </c>
      <c r="B841" s="11" t="str">
        <f>IF(A841="","",IF(per_year=26,fst_pay_day+(pay_num-1)*per_y,IF(per_year=52,fst_pay_day+(pay_num-1)*per_y,DATE(YEAR(fst_pay_day),MONTH(fst_pay_day)+(A841-1)*IF(per_year&gt;=26,0,per_y),IF(per_year=24,IF((MOD(pay_num-1,2))=1,DAY(fst_pay_day)+14,DAY(fst_pay_day)),DAY(fst_pay_day))))))</f>
        <v/>
      </c>
      <c r="C841" s="46" t="str">
        <f t="shared" si="89"/>
        <v/>
      </c>
      <c r="D841" s="46" t="str">
        <f t="shared" si="90"/>
        <v/>
      </c>
      <c r="E841" s="47" t="str">
        <f t="shared" si="79"/>
        <v/>
      </c>
      <c r="F841" s="46" t="str">
        <f t="shared" si="80"/>
        <v/>
      </c>
      <c r="G841" s="46" t="str">
        <f t="shared" si="91"/>
        <v/>
      </c>
      <c r="H841" s="46" t="str">
        <f t="shared" si="92"/>
        <v/>
      </c>
    </row>
    <row r="842" spans="1:8" s="10" customFormat="1" ht="15" customHeight="1" x14ac:dyDescent="0.2">
      <c r="A842" s="10" t="str">
        <f t="shared" si="93"/>
        <v/>
      </c>
      <c r="B842" s="11" t="str">
        <f>IF(A842="","",IF(per_year=26,fst_pay_day+(pay_num-1)*per_y,IF(per_year=52,fst_pay_day+(pay_num-1)*per_y,DATE(YEAR(fst_pay_day),MONTH(fst_pay_day)+(A842-1)*IF(per_year&gt;=26,0,per_y),IF(per_year=24,IF((MOD(pay_num-1,2))=1,DAY(fst_pay_day)+14,DAY(fst_pay_day)),DAY(fst_pay_day))))))</f>
        <v/>
      </c>
      <c r="C842" s="46" t="str">
        <f t="shared" si="89"/>
        <v/>
      </c>
      <c r="D842" s="46" t="str">
        <f t="shared" si="90"/>
        <v/>
      </c>
      <c r="E842" s="47" t="str">
        <f t="shared" si="79"/>
        <v/>
      </c>
      <c r="F842" s="46" t="str">
        <f t="shared" si="80"/>
        <v/>
      </c>
      <c r="G842" s="46" t="str">
        <f t="shared" si="91"/>
        <v/>
      </c>
      <c r="H842" s="46" t="str">
        <f t="shared" si="92"/>
        <v/>
      </c>
    </row>
    <row r="843" spans="1:8" s="10" customFormat="1" ht="15" customHeight="1" x14ac:dyDescent="0.2">
      <c r="A843" s="10" t="str">
        <f t="shared" si="93"/>
        <v/>
      </c>
      <c r="B843" s="11" t="str">
        <f>IF(A843="","",IF(per_year=26,fst_pay_day+(pay_num-1)*per_y,IF(per_year=52,fst_pay_day+(pay_num-1)*per_y,DATE(YEAR(fst_pay_day),MONTH(fst_pay_day)+(A843-1)*IF(per_year&gt;=26,0,per_y),IF(per_year=24,IF((MOD(pay_num-1,2))=1,DAY(fst_pay_day)+14,DAY(fst_pay_day)),DAY(fst_pay_day))))))</f>
        <v/>
      </c>
      <c r="C843" s="46" t="str">
        <f t="shared" si="89"/>
        <v/>
      </c>
      <c r="D843" s="46" t="str">
        <f t="shared" si="90"/>
        <v/>
      </c>
      <c r="E843" s="47" t="str">
        <f t="shared" si="79"/>
        <v/>
      </c>
      <c r="F843" s="46" t="str">
        <f t="shared" si="80"/>
        <v/>
      </c>
      <c r="G843" s="46" t="str">
        <f t="shared" si="91"/>
        <v/>
      </c>
      <c r="H843" s="46" t="str">
        <f t="shared" si="92"/>
        <v/>
      </c>
    </row>
    <row r="844" spans="1:8" s="10" customFormat="1" ht="15" customHeight="1" x14ac:dyDescent="0.2">
      <c r="A844" s="10" t="str">
        <f t="shared" si="93"/>
        <v/>
      </c>
      <c r="B844" s="11" t="str">
        <f>IF(A844="","",IF(per_year=26,fst_pay_day+(pay_num-1)*per_y,IF(per_year=52,fst_pay_day+(pay_num-1)*per_y,DATE(YEAR(fst_pay_day),MONTH(fst_pay_day)+(A844-1)*IF(per_year&gt;=26,0,per_y),IF(per_year=24,IF((MOD(pay_num-1,2))=1,DAY(fst_pay_day)+14,DAY(fst_pay_day)),DAY(fst_pay_day))))))</f>
        <v/>
      </c>
      <c r="C844" s="46" t="str">
        <f t="shared" si="89"/>
        <v/>
      </c>
      <c r="D844" s="46" t="str">
        <f t="shared" si="90"/>
        <v/>
      </c>
      <c r="E844" s="47" t="str">
        <f t="shared" si="79"/>
        <v/>
      </c>
      <c r="F844" s="46" t="str">
        <f t="shared" si="80"/>
        <v/>
      </c>
      <c r="G844" s="46" t="str">
        <f t="shared" si="91"/>
        <v/>
      </c>
      <c r="H844" s="46" t="str">
        <f t="shared" si="92"/>
        <v/>
      </c>
    </row>
    <row r="845" spans="1:8" s="10" customFormat="1" ht="15" customHeight="1" x14ac:dyDescent="0.2">
      <c r="A845" s="10" t="str">
        <f t="shared" si="93"/>
        <v/>
      </c>
      <c r="B845" s="11" t="str">
        <f>IF(A845="","",IF(per_year=26,fst_pay_day+(pay_num-1)*per_y,IF(per_year=52,fst_pay_day+(pay_num-1)*per_y,DATE(YEAR(fst_pay_day),MONTH(fst_pay_day)+(A845-1)*IF(per_year&gt;=26,0,per_y),IF(per_year=24,IF((MOD(pay_num-1,2))=1,DAY(fst_pay_day)+14,DAY(fst_pay_day)),DAY(fst_pay_day))))))</f>
        <v/>
      </c>
      <c r="C845" s="46" t="str">
        <f t="shared" si="89"/>
        <v/>
      </c>
      <c r="D845" s="46" t="str">
        <f t="shared" si="90"/>
        <v/>
      </c>
      <c r="E845" s="47" t="str">
        <f t="shared" si="79"/>
        <v/>
      </c>
      <c r="F845" s="46" t="str">
        <f t="shared" si="80"/>
        <v/>
      </c>
      <c r="G845" s="46" t="str">
        <f t="shared" si="91"/>
        <v/>
      </c>
      <c r="H845" s="46" t="str">
        <f t="shared" si="92"/>
        <v/>
      </c>
    </row>
    <row r="846" spans="1:8" s="10" customFormat="1" ht="15" customHeight="1" x14ac:dyDescent="0.2">
      <c r="A846" s="10" t="str">
        <f t="shared" si="93"/>
        <v/>
      </c>
      <c r="B846" s="11" t="str">
        <f>IF(A846="","",IF(per_year=26,fst_pay_day+(pay_num-1)*per_y,IF(per_year=52,fst_pay_day+(pay_num-1)*per_y,DATE(YEAR(fst_pay_day),MONTH(fst_pay_day)+(A846-1)*IF(per_year&gt;=26,0,per_y),IF(per_year=24,IF((MOD(pay_num-1,2))=1,DAY(fst_pay_day)+14,DAY(fst_pay_day)),DAY(fst_pay_day))))))</f>
        <v/>
      </c>
      <c r="C846" s="46" t="str">
        <f t="shared" si="89"/>
        <v/>
      </c>
      <c r="D846" s="46" t="str">
        <f t="shared" si="90"/>
        <v/>
      </c>
      <c r="E846" s="47" t="str">
        <f t="shared" si="79"/>
        <v/>
      </c>
      <c r="F846" s="46" t="str">
        <f t="shared" si="80"/>
        <v/>
      </c>
      <c r="G846" s="46" t="str">
        <f t="shared" si="91"/>
        <v/>
      </c>
      <c r="H846" s="46" t="str">
        <f t="shared" si="92"/>
        <v/>
      </c>
    </row>
    <row r="847" spans="1:8" s="10" customFormat="1" ht="15" customHeight="1" x14ac:dyDescent="0.2">
      <c r="A847" s="10" t="str">
        <f t="shared" si="93"/>
        <v/>
      </c>
      <c r="B847" s="11" t="str">
        <f>IF(A847="","",IF(per_year=26,fst_pay_day+(pay_num-1)*per_y,IF(per_year=52,fst_pay_day+(pay_num-1)*per_y,DATE(YEAR(fst_pay_day),MONTH(fst_pay_day)+(A847-1)*IF(per_year&gt;=26,0,per_y),IF(per_year=24,IF((MOD(pay_num-1,2))=1,DAY(fst_pay_day)+14,DAY(fst_pay_day)),DAY(fst_pay_day))))))</f>
        <v/>
      </c>
      <c r="C847" s="46" t="str">
        <f t="shared" si="89"/>
        <v/>
      </c>
      <c r="D847" s="46" t="str">
        <f t="shared" si="90"/>
        <v/>
      </c>
      <c r="E847" s="47" t="str">
        <f t="shared" si="79"/>
        <v/>
      </c>
      <c r="F847" s="46" t="str">
        <f t="shared" si="80"/>
        <v/>
      </c>
      <c r="G847" s="46" t="str">
        <f t="shared" si="91"/>
        <v/>
      </c>
      <c r="H847" s="46" t="str">
        <f t="shared" si="92"/>
        <v/>
      </c>
    </row>
    <row r="848" spans="1:8" s="10" customFormat="1" ht="15" customHeight="1" x14ac:dyDescent="0.2">
      <c r="A848" s="10" t="str">
        <f t="shared" si="93"/>
        <v/>
      </c>
      <c r="B848" s="11" t="str">
        <f>IF(A848="","",IF(per_year=26,fst_pay_day+(pay_num-1)*per_y,IF(per_year=52,fst_pay_day+(pay_num-1)*per_y,DATE(YEAR(fst_pay_day),MONTH(fst_pay_day)+(A848-1)*IF(per_year&gt;=26,0,per_y),IF(per_year=24,IF((MOD(pay_num-1,2))=1,DAY(fst_pay_day)+14,DAY(fst_pay_day)),DAY(fst_pay_day))))))</f>
        <v/>
      </c>
      <c r="C848" s="46" t="str">
        <f t="shared" si="89"/>
        <v/>
      </c>
      <c r="D848" s="46" t="str">
        <f t="shared" si="90"/>
        <v/>
      </c>
      <c r="E848" s="47" t="str">
        <f t="shared" si="79"/>
        <v/>
      </c>
      <c r="F848" s="46" t="str">
        <f t="shared" si="80"/>
        <v/>
      </c>
      <c r="G848" s="46" t="str">
        <f t="shared" si="91"/>
        <v/>
      </c>
      <c r="H848" s="46" t="str">
        <f t="shared" si="92"/>
        <v/>
      </c>
    </row>
    <row r="849" spans="1:8" s="10" customFormat="1" ht="15" customHeight="1" x14ac:dyDescent="0.2">
      <c r="A849" s="10" t="str">
        <f t="shared" si="93"/>
        <v/>
      </c>
      <c r="B849" s="11" t="str">
        <f>IF(A849="","",IF(per_year=26,fst_pay_day+(pay_num-1)*per_y,IF(per_year=52,fst_pay_day+(pay_num-1)*per_y,DATE(YEAR(fst_pay_day),MONTH(fst_pay_day)+(A849-1)*IF(per_year&gt;=26,0,per_y),IF(per_year=24,IF((MOD(pay_num-1,2))=1,DAY(fst_pay_day)+14,DAY(fst_pay_day)),DAY(fst_pay_day))))))</f>
        <v/>
      </c>
      <c r="C849" s="46" t="str">
        <f t="shared" si="89"/>
        <v/>
      </c>
      <c r="D849" s="46" t="str">
        <f t="shared" si="90"/>
        <v/>
      </c>
      <c r="E849" s="47" t="str">
        <f t="shared" si="79"/>
        <v/>
      </c>
      <c r="F849" s="46" t="str">
        <f t="shared" si="80"/>
        <v/>
      </c>
      <c r="G849" s="46" t="str">
        <f t="shared" si="91"/>
        <v/>
      </c>
      <c r="H849" s="46" t="str">
        <f t="shared" si="92"/>
        <v/>
      </c>
    </row>
    <row r="850" spans="1:8" s="10" customFormat="1" ht="15" customHeight="1" x14ac:dyDescent="0.2">
      <c r="A850" s="10" t="str">
        <f t="shared" si="93"/>
        <v/>
      </c>
      <c r="B850" s="11" t="str">
        <f>IF(A850="","",IF(per_year=26,fst_pay_day+(pay_num-1)*per_y,IF(per_year=52,fst_pay_day+(pay_num-1)*per_y,DATE(YEAR(fst_pay_day),MONTH(fst_pay_day)+(A850-1)*IF(per_year&gt;=26,0,per_y),IF(per_year=24,IF((MOD(pay_num-1,2))=1,DAY(fst_pay_day)+14,DAY(fst_pay_day)),DAY(fst_pay_day))))))</f>
        <v/>
      </c>
      <c r="C850" s="46" t="str">
        <f t="shared" si="89"/>
        <v/>
      </c>
      <c r="D850" s="46" t="str">
        <f t="shared" si="90"/>
        <v/>
      </c>
      <c r="E850" s="47" t="str">
        <f t="shared" si="79"/>
        <v/>
      </c>
      <c r="F850" s="46" t="str">
        <f t="shared" si="80"/>
        <v/>
      </c>
      <c r="G850" s="46" t="str">
        <f t="shared" si="91"/>
        <v/>
      </c>
      <c r="H850" s="46" t="str">
        <f t="shared" si="92"/>
        <v/>
      </c>
    </row>
    <row r="851" spans="1:8" s="10" customFormat="1" ht="15" customHeight="1" x14ac:dyDescent="0.2">
      <c r="A851" s="10" t="str">
        <f t="shared" si="93"/>
        <v/>
      </c>
      <c r="B851" s="11" t="str">
        <f>IF(A851="","",IF(per_year=26,fst_pay_day+(pay_num-1)*per_y,IF(per_year=52,fst_pay_day+(pay_num-1)*per_y,DATE(YEAR(fst_pay_day),MONTH(fst_pay_day)+(A851-1)*IF(per_year&gt;=26,0,per_y),IF(per_year=24,IF((MOD(pay_num-1,2))=1,DAY(fst_pay_day)+14,DAY(fst_pay_day)),DAY(fst_pay_day))))))</f>
        <v/>
      </c>
      <c r="C851" s="46" t="str">
        <f t="shared" si="89"/>
        <v/>
      </c>
      <c r="D851" s="46" t="str">
        <f t="shared" si="90"/>
        <v/>
      </c>
      <c r="E851" s="47" t="str">
        <f t="shared" si="79"/>
        <v/>
      </c>
      <c r="F851" s="46" t="str">
        <f t="shared" si="80"/>
        <v/>
      </c>
      <c r="G851" s="46" t="str">
        <f t="shared" si="91"/>
        <v/>
      </c>
      <c r="H851" s="46" t="str">
        <f t="shared" si="92"/>
        <v/>
      </c>
    </row>
    <row r="852" spans="1:8" s="10" customFormat="1" ht="15" customHeight="1" x14ac:dyDescent="0.2">
      <c r="A852" s="10" t="str">
        <f t="shared" si="93"/>
        <v/>
      </c>
      <c r="B852" s="11" t="str">
        <f>IF(A852="","",IF(per_year=26,fst_pay_day+(pay_num-1)*per_y,IF(per_year=52,fst_pay_day+(pay_num-1)*per_y,DATE(YEAR(fst_pay_day),MONTH(fst_pay_day)+(A852-1)*IF(per_year&gt;=26,0,per_y),IF(per_year=24,IF((MOD(pay_num-1,2))=1,DAY(fst_pay_day)+14,DAY(fst_pay_day)),DAY(fst_pay_day))))))</f>
        <v/>
      </c>
      <c r="C852" s="46" t="str">
        <f t="shared" si="89"/>
        <v/>
      </c>
      <c r="D852" s="46" t="str">
        <f t="shared" si="90"/>
        <v/>
      </c>
      <c r="E852" s="47" t="str">
        <f t="shared" si="79"/>
        <v/>
      </c>
      <c r="F852" s="46" t="str">
        <f t="shared" si="80"/>
        <v/>
      </c>
      <c r="G852" s="46" t="str">
        <f t="shared" si="91"/>
        <v/>
      </c>
      <c r="H852" s="46" t="str">
        <f t="shared" si="92"/>
        <v/>
      </c>
    </row>
    <row r="853" spans="1:8" s="10" customFormat="1" ht="15" customHeight="1" x14ac:dyDescent="0.2">
      <c r="A853" s="10" t="str">
        <f t="shared" si="93"/>
        <v/>
      </c>
      <c r="B853" s="11" t="str">
        <f>IF(A853="","",IF(per_year=26,fst_pay_day+(pay_num-1)*per_y,IF(per_year=52,fst_pay_day+(pay_num-1)*per_y,DATE(YEAR(fst_pay_day),MONTH(fst_pay_day)+(A853-1)*IF(per_year&gt;=26,0,per_y),IF(per_year=24,IF((MOD(pay_num-1,2))=1,DAY(fst_pay_day)+14,DAY(fst_pay_day)),DAY(fst_pay_day))))))</f>
        <v/>
      </c>
      <c r="C853" s="46" t="str">
        <f t="shared" si="89"/>
        <v/>
      </c>
      <c r="D853" s="46" t="str">
        <f t="shared" si="90"/>
        <v/>
      </c>
      <c r="E853" s="47" t="str">
        <f t="shared" si="79"/>
        <v/>
      </c>
      <c r="F853" s="46" t="str">
        <f t="shared" si="80"/>
        <v/>
      </c>
      <c r="G853" s="46" t="str">
        <f t="shared" si="91"/>
        <v/>
      </c>
      <c r="H853" s="46" t="str">
        <f t="shared" si="92"/>
        <v/>
      </c>
    </row>
    <row r="854" spans="1:8" s="10" customFormat="1" ht="15" customHeight="1" x14ac:dyDescent="0.2">
      <c r="A854" s="10" t="str">
        <f t="shared" si="93"/>
        <v/>
      </c>
      <c r="B854" s="11" t="str">
        <f>IF(A854="","",IF(per_year=26,fst_pay_day+(pay_num-1)*per_y,IF(per_year=52,fst_pay_day+(pay_num-1)*per_y,DATE(YEAR(fst_pay_day),MONTH(fst_pay_day)+(A854-1)*IF(per_year&gt;=26,0,per_y),IF(per_year=24,IF((MOD(pay_num-1,2))=1,DAY(fst_pay_day)+14,DAY(fst_pay_day)),DAY(fst_pay_day))))))</f>
        <v/>
      </c>
      <c r="C854" s="46" t="str">
        <f t="shared" si="89"/>
        <v/>
      </c>
      <c r="D854" s="46" t="str">
        <f t="shared" si="90"/>
        <v/>
      </c>
      <c r="E854" s="47" t="str">
        <f t="shared" si="79"/>
        <v/>
      </c>
      <c r="F854" s="46" t="str">
        <f t="shared" si="80"/>
        <v/>
      </c>
      <c r="G854" s="46" t="str">
        <f t="shared" si="91"/>
        <v/>
      </c>
      <c r="H854" s="46" t="str">
        <f t="shared" si="92"/>
        <v/>
      </c>
    </row>
    <row r="855" spans="1:8" s="10" customFormat="1" ht="15" customHeight="1" x14ac:dyDescent="0.2">
      <c r="A855" s="10" t="str">
        <f t="shared" si="93"/>
        <v/>
      </c>
      <c r="B855" s="11" t="str">
        <f>IF(A855="","",IF(per_year=26,fst_pay_day+(pay_num-1)*per_y,IF(per_year=52,fst_pay_day+(pay_num-1)*per_y,DATE(YEAR(fst_pay_day),MONTH(fst_pay_day)+(A855-1)*IF(per_year&gt;=26,0,per_y),IF(per_year=24,IF((MOD(pay_num-1,2))=1,DAY(fst_pay_day)+14,DAY(fst_pay_day)),DAY(fst_pay_day))))))</f>
        <v/>
      </c>
      <c r="C855" s="46" t="str">
        <f t="shared" si="89"/>
        <v/>
      </c>
      <c r="D855" s="46" t="str">
        <f t="shared" si="90"/>
        <v/>
      </c>
      <c r="E855" s="47" t="str">
        <f t="shared" si="79"/>
        <v/>
      </c>
      <c r="F855" s="46" t="str">
        <f t="shared" si="80"/>
        <v/>
      </c>
      <c r="G855" s="46" t="str">
        <f t="shared" si="91"/>
        <v/>
      </c>
      <c r="H855" s="46" t="str">
        <f t="shared" si="92"/>
        <v/>
      </c>
    </row>
    <row r="856" spans="1:8" s="10" customFormat="1" ht="15" customHeight="1" x14ac:dyDescent="0.2">
      <c r="A856" s="10" t="str">
        <f t="shared" si="93"/>
        <v/>
      </c>
      <c r="B856" s="11" t="str">
        <f>IF(A856="","",IF(per_year=26,fst_pay_day+(pay_num-1)*per_y,IF(per_year=52,fst_pay_day+(pay_num-1)*per_y,DATE(YEAR(fst_pay_day),MONTH(fst_pay_day)+(A856-1)*IF(per_year&gt;=26,0,per_y),IF(per_year=24,IF((MOD(pay_num-1,2))=1,DAY(fst_pay_day)+14,DAY(fst_pay_day)),DAY(fst_pay_day))))))</f>
        <v/>
      </c>
      <c r="C856" s="46" t="str">
        <f t="shared" si="89"/>
        <v/>
      </c>
      <c r="D856" s="46" t="str">
        <f t="shared" si="90"/>
        <v/>
      </c>
      <c r="E856" s="47" t="str">
        <f t="shared" si="79"/>
        <v/>
      </c>
      <c r="F856" s="46" t="str">
        <f t="shared" si="80"/>
        <v/>
      </c>
      <c r="G856" s="46" t="str">
        <f t="shared" si="91"/>
        <v/>
      </c>
      <c r="H856" s="46" t="str">
        <f t="shared" si="92"/>
        <v/>
      </c>
    </row>
    <row r="857" spans="1:8" s="10" customFormat="1" ht="15" customHeight="1" x14ac:dyDescent="0.2">
      <c r="A857" s="10" t="str">
        <f t="shared" si="93"/>
        <v/>
      </c>
      <c r="B857" s="11" t="str">
        <f>IF(A857="","",IF(per_year=26,fst_pay_day+(pay_num-1)*per_y,IF(per_year=52,fst_pay_day+(pay_num-1)*per_y,DATE(YEAR(fst_pay_day),MONTH(fst_pay_day)+(A857-1)*IF(per_year&gt;=26,0,per_y),IF(per_year=24,IF((MOD(pay_num-1,2))=1,DAY(fst_pay_day)+14,DAY(fst_pay_day)),DAY(fst_pay_day))))))</f>
        <v/>
      </c>
      <c r="C857" s="46" t="str">
        <f t="shared" si="89"/>
        <v/>
      </c>
      <c r="D857" s="46" t="str">
        <f t="shared" si="90"/>
        <v/>
      </c>
      <c r="E857" s="47" t="str">
        <f t="shared" si="79"/>
        <v/>
      </c>
      <c r="F857" s="46" t="str">
        <f t="shared" si="80"/>
        <v/>
      </c>
      <c r="G857" s="46" t="str">
        <f t="shared" si="91"/>
        <v/>
      </c>
      <c r="H857" s="46" t="str">
        <f t="shared" si="92"/>
        <v/>
      </c>
    </row>
    <row r="858" spans="1:8" s="10" customFormat="1" ht="15" customHeight="1" x14ac:dyDescent="0.2">
      <c r="A858" s="10" t="str">
        <f t="shared" si="93"/>
        <v/>
      </c>
      <c r="B858" s="11" t="str">
        <f>IF(A858="","",IF(per_year=26,fst_pay_day+(pay_num-1)*per_y,IF(per_year=52,fst_pay_day+(pay_num-1)*per_y,DATE(YEAR(fst_pay_day),MONTH(fst_pay_day)+(A858-1)*IF(per_year&gt;=26,0,per_y),IF(per_year=24,IF((MOD(pay_num-1,2))=1,DAY(fst_pay_day)+14,DAY(fst_pay_day)),DAY(fst_pay_day))))))</f>
        <v/>
      </c>
      <c r="C858" s="46" t="str">
        <f t="shared" si="89"/>
        <v/>
      </c>
      <c r="D858" s="46" t="str">
        <f t="shared" si="90"/>
        <v/>
      </c>
      <c r="E858" s="47" t="str">
        <f t="shared" si="79"/>
        <v/>
      </c>
      <c r="F858" s="46" t="str">
        <f t="shared" si="80"/>
        <v/>
      </c>
      <c r="G858" s="46" t="str">
        <f t="shared" si="91"/>
        <v/>
      </c>
      <c r="H858" s="46" t="str">
        <f t="shared" si="92"/>
        <v/>
      </c>
    </row>
    <row r="859" spans="1:8" s="10" customFormat="1" ht="15" customHeight="1" x14ac:dyDescent="0.2">
      <c r="A859" s="10" t="str">
        <f t="shared" si="93"/>
        <v/>
      </c>
      <c r="B859" s="11" t="str">
        <f>IF(A859="","",IF(per_year=26,fst_pay_day+(pay_num-1)*per_y,IF(per_year=52,fst_pay_day+(pay_num-1)*per_y,DATE(YEAR(fst_pay_day),MONTH(fst_pay_day)+(A859-1)*IF(per_year&gt;=26,0,per_y),IF(per_year=24,IF((MOD(pay_num-1,2))=1,DAY(fst_pay_day)+14,DAY(fst_pay_day)),DAY(fst_pay_day))))))</f>
        <v/>
      </c>
      <c r="C859" s="46" t="str">
        <f t="shared" si="89"/>
        <v/>
      </c>
      <c r="D859" s="46" t="str">
        <f t="shared" si="90"/>
        <v/>
      </c>
      <c r="E859" s="47" t="str">
        <f t="shared" si="79"/>
        <v/>
      </c>
      <c r="F859" s="46" t="str">
        <f t="shared" si="80"/>
        <v/>
      </c>
      <c r="G859" s="46" t="str">
        <f t="shared" si="91"/>
        <v/>
      </c>
      <c r="H859" s="46" t="str">
        <f t="shared" si="92"/>
        <v/>
      </c>
    </row>
    <row r="860" spans="1:8" s="10" customFormat="1" ht="15" customHeight="1" x14ac:dyDescent="0.2">
      <c r="A860" s="10" t="str">
        <f t="shared" si="93"/>
        <v/>
      </c>
      <c r="B860" s="11" t="str">
        <f>IF(A860="","",IF(per_year=26,fst_pay_day+(pay_num-1)*per_y,IF(per_year=52,fst_pay_day+(pay_num-1)*per_y,DATE(YEAR(fst_pay_day),MONTH(fst_pay_day)+(A860-1)*IF(per_year&gt;=26,0,per_y),IF(per_year=24,IF((MOD(pay_num-1,2))=1,DAY(fst_pay_day)+14,DAY(fst_pay_day)),DAY(fst_pay_day))))))</f>
        <v/>
      </c>
      <c r="C860" s="46" t="str">
        <f t="shared" si="89"/>
        <v/>
      </c>
      <c r="D860" s="46" t="str">
        <f t="shared" si="90"/>
        <v/>
      </c>
      <c r="E860" s="47" t="str">
        <f t="shared" si="79"/>
        <v/>
      </c>
      <c r="F860" s="46" t="str">
        <f t="shared" si="80"/>
        <v/>
      </c>
      <c r="G860" s="46" t="str">
        <f t="shared" si="91"/>
        <v/>
      </c>
      <c r="H860" s="46" t="str">
        <f t="shared" si="92"/>
        <v/>
      </c>
    </row>
    <row r="861" spans="1:8" s="10" customFormat="1" ht="15" customHeight="1" x14ac:dyDescent="0.2">
      <c r="A861" s="10" t="str">
        <f t="shared" si="93"/>
        <v/>
      </c>
      <c r="B861" s="11" t="str">
        <f>IF(A861="","",IF(per_year=26,fst_pay_day+(pay_num-1)*per_y,IF(per_year=52,fst_pay_day+(pay_num-1)*per_y,DATE(YEAR(fst_pay_day),MONTH(fst_pay_day)+(A861-1)*IF(per_year&gt;=26,0,per_y),IF(per_year=24,IF((MOD(pay_num-1,2))=1,DAY(fst_pay_day)+14,DAY(fst_pay_day)),DAY(fst_pay_day))))))</f>
        <v/>
      </c>
      <c r="C861" s="46" t="str">
        <f t="shared" si="89"/>
        <v/>
      </c>
      <c r="D861" s="46" t="str">
        <f t="shared" si="90"/>
        <v/>
      </c>
      <c r="E861" s="47" t="str">
        <f t="shared" si="79"/>
        <v/>
      </c>
      <c r="F861" s="46" t="str">
        <f t="shared" si="80"/>
        <v/>
      </c>
      <c r="G861" s="46" t="str">
        <f t="shared" si="91"/>
        <v/>
      </c>
      <c r="H861" s="46" t="str">
        <f t="shared" si="92"/>
        <v/>
      </c>
    </row>
    <row r="862" spans="1:8" s="10" customFormat="1" ht="15" customHeight="1" x14ac:dyDescent="0.2">
      <c r="A862" s="10" t="str">
        <f t="shared" si="93"/>
        <v/>
      </c>
      <c r="B862" s="11" t="str">
        <f>IF(A862="","",IF(per_year=26,fst_pay_day+(pay_num-1)*per_y,IF(per_year=52,fst_pay_day+(pay_num-1)*per_y,DATE(YEAR(fst_pay_day),MONTH(fst_pay_day)+(A862-1)*IF(per_year&gt;=26,0,per_y),IF(per_year=24,IF((MOD(pay_num-1,2))=1,DAY(fst_pay_day)+14,DAY(fst_pay_day)),DAY(fst_pay_day))))))</f>
        <v/>
      </c>
      <c r="C862" s="46" t="str">
        <f t="shared" si="89"/>
        <v/>
      </c>
      <c r="D862" s="46" t="str">
        <f t="shared" si="90"/>
        <v/>
      </c>
      <c r="E862" s="47" t="str">
        <f t="shared" si="79"/>
        <v/>
      </c>
      <c r="F862" s="46" t="str">
        <f t="shared" si="80"/>
        <v/>
      </c>
      <c r="G862" s="46" t="str">
        <f t="shared" si="91"/>
        <v/>
      </c>
      <c r="H862" s="46" t="str">
        <f t="shared" si="92"/>
        <v/>
      </c>
    </row>
    <row r="863" spans="1:8" s="10" customFormat="1" ht="15" customHeight="1" x14ac:dyDescent="0.2">
      <c r="A863" s="10" t="str">
        <f t="shared" si="93"/>
        <v/>
      </c>
      <c r="B863" s="11" t="str">
        <f>IF(A863="","",IF(per_year=26,fst_pay_day+(pay_num-1)*per_y,IF(per_year=52,fst_pay_day+(pay_num-1)*per_y,DATE(YEAR(fst_pay_day),MONTH(fst_pay_day)+(A863-1)*IF(per_year&gt;=26,0,per_y),IF(per_year=24,IF((MOD(pay_num-1,2))=1,DAY(fst_pay_day)+14,DAY(fst_pay_day)),DAY(fst_pay_day))))))</f>
        <v/>
      </c>
      <c r="C863" s="46" t="str">
        <f t="shared" si="89"/>
        <v/>
      </c>
      <c r="D863" s="46" t="str">
        <f t="shared" si="90"/>
        <v/>
      </c>
      <c r="E863" s="47" t="str">
        <f t="shared" si="79"/>
        <v/>
      </c>
      <c r="F863" s="46" t="str">
        <f t="shared" si="80"/>
        <v/>
      </c>
      <c r="G863" s="46" t="str">
        <f t="shared" si="91"/>
        <v/>
      </c>
      <c r="H863" s="46" t="str">
        <f t="shared" si="92"/>
        <v/>
      </c>
    </row>
    <row r="864" spans="1:8" s="10" customFormat="1" ht="15" customHeight="1" x14ac:dyDescent="0.2">
      <c r="A864" s="10" t="str">
        <f t="shared" si="93"/>
        <v/>
      </c>
      <c r="B864" s="11" t="str">
        <f>IF(A864="","",IF(per_year=26,fst_pay_day+(pay_num-1)*per_y,IF(per_year=52,fst_pay_day+(pay_num-1)*per_y,DATE(YEAR(fst_pay_day),MONTH(fst_pay_day)+(A864-1)*IF(per_year&gt;=26,0,per_y),IF(per_year=24,IF((MOD(pay_num-1,2))=1,DAY(fst_pay_day)+14,DAY(fst_pay_day)),DAY(fst_pay_day))))))</f>
        <v/>
      </c>
      <c r="C864" s="46" t="str">
        <f t="shared" si="89"/>
        <v/>
      </c>
      <c r="D864" s="46" t="str">
        <f t="shared" si="90"/>
        <v/>
      </c>
      <c r="E864" s="47" t="str">
        <f t="shared" si="79"/>
        <v/>
      </c>
      <c r="F864" s="46" t="str">
        <f t="shared" si="80"/>
        <v/>
      </c>
      <c r="G864" s="46" t="str">
        <f t="shared" si="91"/>
        <v/>
      </c>
      <c r="H864" s="46" t="str">
        <f t="shared" si="92"/>
        <v/>
      </c>
    </row>
    <row r="865" spans="1:8" s="10" customFormat="1" ht="15" customHeight="1" x14ac:dyDescent="0.2">
      <c r="A865" s="10" t="str">
        <f t="shared" si="93"/>
        <v/>
      </c>
      <c r="B865" s="11" t="str">
        <f>IF(A865="","",IF(per_year=26,fst_pay_day+(pay_num-1)*per_y,IF(per_year=52,fst_pay_day+(pay_num-1)*per_y,DATE(YEAR(fst_pay_day),MONTH(fst_pay_day)+(A865-1)*IF(per_year&gt;=26,0,per_y),IF(per_year=24,IF((MOD(pay_num-1,2))=1,DAY(fst_pay_day)+14,DAY(fst_pay_day)),DAY(fst_pay_day))))))</f>
        <v/>
      </c>
      <c r="C865" s="46" t="str">
        <f t="shared" si="89"/>
        <v/>
      </c>
      <c r="D865" s="46" t="str">
        <f t="shared" si="90"/>
        <v/>
      </c>
      <c r="E865" s="47" t="str">
        <f t="shared" si="79"/>
        <v/>
      </c>
      <c r="F865" s="46" t="str">
        <f t="shared" si="80"/>
        <v/>
      </c>
      <c r="G865" s="46" t="str">
        <f t="shared" si="91"/>
        <v/>
      </c>
      <c r="H865" s="46" t="str">
        <f t="shared" si="92"/>
        <v/>
      </c>
    </row>
    <row r="866" spans="1:8" s="10" customFormat="1" ht="15" customHeight="1" x14ac:dyDescent="0.2">
      <c r="A866" s="10" t="str">
        <f t="shared" si="93"/>
        <v/>
      </c>
      <c r="B866" s="11" t="str">
        <f>IF(A866="","",IF(per_year=26,fst_pay_day+(pay_num-1)*per_y,IF(per_year=52,fst_pay_day+(pay_num-1)*per_y,DATE(YEAR(fst_pay_day),MONTH(fst_pay_day)+(A866-1)*IF(per_year&gt;=26,0,per_y),IF(per_year=24,IF((MOD(pay_num-1,2))=1,DAY(fst_pay_day)+14,DAY(fst_pay_day)),DAY(fst_pay_day))))))</f>
        <v/>
      </c>
      <c r="C866" s="46" t="str">
        <f t="shared" si="89"/>
        <v/>
      </c>
      <c r="D866" s="46" t="str">
        <f t="shared" si="90"/>
        <v/>
      </c>
      <c r="E866" s="47" t="str">
        <f t="shared" si="79"/>
        <v/>
      </c>
      <c r="F866" s="46" t="str">
        <f t="shared" si="80"/>
        <v/>
      </c>
      <c r="G866" s="46" t="str">
        <f t="shared" si="91"/>
        <v/>
      </c>
      <c r="H866" s="46" t="str">
        <f t="shared" si="92"/>
        <v/>
      </c>
    </row>
    <row r="867" spans="1:8" s="10" customFormat="1" ht="15" customHeight="1" x14ac:dyDescent="0.2">
      <c r="A867" s="10" t="str">
        <f t="shared" si="93"/>
        <v/>
      </c>
      <c r="B867" s="11" t="str">
        <f>IF(A867="","",IF(per_year=26,fst_pay_day+(pay_num-1)*per_y,IF(per_year=52,fst_pay_day+(pay_num-1)*per_y,DATE(YEAR(fst_pay_day),MONTH(fst_pay_day)+(A867-1)*IF(per_year&gt;=26,0,per_y),IF(per_year=24,IF((MOD(pay_num-1,2))=1,DAY(fst_pay_day)+14,DAY(fst_pay_day)),DAY(fst_pay_day))))))</f>
        <v/>
      </c>
      <c r="C867" s="46" t="str">
        <f t="shared" si="89"/>
        <v/>
      </c>
      <c r="D867" s="46" t="str">
        <f t="shared" si="90"/>
        <v/>
      </c>
      <c r="E867" s="47" t="str">
        <f t="shared" si="79"/>
        <v/>
      </c>
      <c r="F867" s="46" t="str">
        <f t="shared" si="80"/>
        <v/>
      </c>
      <c r="G867" s="46" t="str">
        <f t="shared" si="91"/>
        <v/>
      </c>
      <c r="H867" s="46" t="str">
        <f t="shared" si="92"/>
        <v/>
      </c>
    </row>
    <row r="868" spans="1:8" s="10" customFormat="1" ht="15" customHeight="1" x14ac:dyDescent="0.2">
      <c r="A868" s="10" t="str">
        <f t="shared" si="93"/>
        <v/>
      </c>
      <c r="B868" s="11" t="str">
        <f>IF(A868="","",IF(per_year=26,fst_pay_day+(pay_num-1)*per_y,IF(per_year=52,fst_pay_day+(pay_num-1)*per_y,DATE(YEAR(fst_pay_day),MONTH(fst_pay_day)+(A868-1)*IF(per_year&gt;=26,0,per_y),IF(per_year=24,IF((MOD(pay_num-1,2))=1,DAY(fst_pay_day)+14,DAY(fst_pay_day)),DAY(fst_pay_day))))))</f>
        <v/>
      </c>
      <c r="C868" s="46" t="str">
        <f t="shared" si="89"/>
        <v/>
      </c>
      <c r="D868" s="46" t="str">
        <f t="shared" si="90"/>
        <v/>
      </c>
      <c r="E868" s="47" t="str">
        <f t="shared" si="79"/>
        <v/>
      </c>
      <c r="F868" s="46" t="str">
        <f t="shared" si="80"/>
        <v/>
      </c>
      <c r="G868" s="46" t="str">
        <f t="shared" si="91"/>
        <v/>
      </c>
      <c r="H868" s="46" t="str">
        <f t="shared" si="92"/>
        <v/>
      </c>
    </row>
    <row r="869" spans="1:8" s="10" customFormat="1" ht="15" customHeight="1" x14ac:dyDescent="0.2">
      <c r="A869" s="10" t="str">
        <f t="shared" si="93"/>
        <v/>
      </c>
      <c r="B869" s="11" t="str">
        <f>IF(A869="","",IF(per_year=26,fst_pay_day+(pay_num-1)*per_y,IF(per_year=52,fst_pay_day+(pay_num-1)*per_y,DATE(YEAR(fst_pay_day),MONTH(fst_pay_day)+(A869-1)*IF(per_year&gt;=26,0,per_y),IF(per_year=24,IF((MOD(pay_num-1,2))=1,DAY(fst_pay_day)+14,DAY(fst_pay_day)),DAY(fst_pay_day))))))</f>
        <v/>
      </c>
      <c r="C869" s="46" t="str">
        <f t="shared" si="89"/>
        <v/>
      </c>
      <c r="D869" s="46" t="str">
        <f t="shared" si="90"/>
        <v/>
      </c>
      <c r="E869" s="47" t="str">
        <f t="shared" si="79"/>
        <v/>
      </c>
      <c r="F869" s="46" t="str">
        <f t="shared" si="80"/>
        <v/>
      </c>
      <c r="G869" s="46" t="str">
        <f t="shared" si="91"/>
        <v/>
      </c>
      <c r="H869" s="46" t="str">
        <f t="shared" si="92"/>
        <v/>
      </c>
    </row>
    <row r="870" spans="1:8" s="10" customFormat="1" ht="15" customHeight="1" x14ac:dyDescent="0.2">
      <c r="A870" s="10" t="str">
        <f t="shared" si="93"/>
        <v/>
      </c>
      <c r="B870" s="11" t="str">
        <f>IF(A870="","",IF(per_year=26,fst_pay_day+(pay_num-1)*per_y,IF(per_year=52,fst_pay_day+(pay_num-1)*per_y,DATE(YEAR(fst_pay_day),MONTH(fst_pay_day)+(A870-1)*IF(per_year&gt;=26,0,per_y),IF(per_year=24,IF((MOD(pay_num-1,2))=1,DAY(fst_pay_day)+14,DAY(fst_pay_day)),DAY(fst_pay_day))))))</f>
        <v/>
      </c>
      <c r="C870" s="46" t="str">
        <f t="shared" si="89"/>
        <v/>
      </c>
      <c r="D870" s="46" t="str">
        <f t="shared" si="90"/>
        <v/>
      </c>
      <c r="E870" s="47" t="str">
        <f t="shared" si="79"/>
        <v/>
      </c>
      <c r="F870" s="46" t="str">
        <f t="shared" si="80"/>
        <v/>
      </c>
      <c r="G870" s="46" t="str">
        <f t="shared" si="91"/>
        <v/>
      </c>
      <c r="H870" s="46" t="str">
        <f t="shared" si="92"/>
        <v/>
      </c>
    </row>
    <row r="871" spans="1:8" s="10" customFormat="1" ht="15" customHeight="1" x14ac:dyDescent="0.2">
      <c r="A871" s="10" t="str">
        <f t="shared" si="93"/>
        <v/>
      </c>
      <c r="B871" s="11" t="str">
        <f>IF(A871="","",IF(per_year=26,fst_pay_day+(pay_num-1)*per_y,IF(per_year=52,fst_pay_day+(pay_num-1)*per_y,DATE(YEAR(fst_pay_day),MONTH(fst_pay_day)+(A871-1)*IF(per_year&gt;=26,0,per_y),IF(per_year=24,IF((MOD(pay_num-1,2))=1,DAY(fst_pay_day)+14,DAY(fst_pay_day)),DAY(fst_pay_day))))))</f>
        <v/>
      </c>
      <c r="C871" s="46" t="str">
        <f t="shared" si="89"/>
        <v/>
      </c>
      <c r="D871" s="46" t="str">
        <f t="shared" si="90"/>
        <v/>
      </c>
      <c r="E871" s="47" t="str">
        <f t="shared" si="79"/>
        <v/>
      </c>
      <c r="F871" s="46" t="str">
        <f t="shared" si="80"/>
        <v/>
      </c>
      <c r="G871" s="46" t="str">
        <f t="shared" si="91"/>
        <v/>
      </c>
      <c r="H871" s="46" t="str">
        <f t="shared" si="92"/>
        <v/>
      </c>
    </row>
    <row r="872" spans="1:8" s="10" customFormat="1" ht="15" customHeight="1" x14ac:dyDescent="0.2">
      <c r="A872" s="10" t="str">
        <f t="shared" si="93"/>
        <v/>
      </c>
      <c r="B872" s="11" t="str">
        <f>IF(A872="","",IF(per_year=26,fst_pay_day+(pay_num-1)*per_y,IF(per_year=52,fst_pay_day+(pay_num-1)*per_y,DATE(YEAR(fst_pay_day),MONTH(fst_pay_day)+(A872-1)*IF(per_year&gt;=26,0,per_y),IF(per_year=24,IF((MOD(pay_num-1,2))=1,DAY(fst_pay_day)+14,DAY(fst_pay_day)),DAY(fst_pay_day))))))</f>
        <v/>
      </c>
      <c r="C872" s="46" t="str">
        <f t="shared" si="89"/>
        <v/>
      </c>
      <c r="D872" s="46" t="str">
        <f t="shared" si="90"/>
        <v/>
      </c>
      <c r="E872" s="47" t="str">
        <f t="shared" si="79"/>
        <v/>
      </c>
      <c r="F872" s="46" t="str">
        <f t="shared" si="80"/>
        <v/>
      </c>
      <c r="G872" s="46" t="str">
        <f t="shared" si="91"/>
        <v/>
      </c>
      <c r="H872" s="46" t="str">
        <f t="shared" si="92"/>
        <v/>
      </c>
    </row>
    <row r="873" spans="1:8" s="10" customFormat="1" ht="15" customHeight="1" x14ac:dyDescent="0.2">
      <c r="A873" s="10" t="str">
        <f t="shared" si="93"/>
        <v/>
      </c>
      <c r="B873" s="11" t="str">
        <f>IF(A873="","",IF(per_year=26,fst_pay_day+(pay_num-1)*per_y,IF(per_year=52,fst_pay_day+(pay_num-1)*per_y,DATE(YEAR(fst_pay_day),MONTH(fst_pay_day)+(A873-1)*IF(per_year&gt;=26,0,per_y),IF(per_year=24,IF((MOD(pay_num-1,2))=1,DAY(fst_pay_day)+14,DAY(fst_pay_day)),DAY(fst_pay_day))))))</f>
        <v/>
      </c>
      <c r="C873" s="46" t="str">
        <f t="shared" si="89"/>
        <v/>
      </c>
      <c r="D873" s="46" t="str">
        <f t="shared" si="90"/>
        <v/>
      </c>
      <c r="E873" s="47" t="str">
        <f t="shared" si="79"/>
        <v/>
      </c>
      <c r="F873" s="46" t="str">
        <f t="shared" si="80"/>
        <v/>
      </c>
      <c r="G873" s="46" t="str">
        <f t="shared" si="91"/>
        <v/>
      </c>
      <c r="H873" s="46" t="str">
        <f t="shared" si="92"/>
        <v/>
      </c>
    </row>
    <row r="874" spans="1:8" s="10" customFormat="1" ht="15" customHeight="1" x14ac:dyDescent="0.2">
      <c r="A874" s="10" t="str">
        <f t="shared" si="93"/>
        <v/>
      </c>
      <c r="B874" s="11" t="str">
        <f>IF(A874="","",IF(per_year=26,fst_pay_day+(pay_num-1)*per_y,IF(per_year=52,fst_pay_day+(pay_num-1)*per_y,DATE(YEAR(fst_pay_day),MONTH(fst_pay_day)+(A874-1)*IF(per_year&gt;=26,0,per_y),IF(per_year=24,IF((MOD(pay_num-1,2))=1,DAY(fst_pay_day)+14,DAY(fst_pay_day)),DAY(fst_pay_day))))))</f>
        <v/>
      </c>
      <c r="C874" s="46" t="str">
        <f t="shared" si="89"/>
        <v/>
      </c>
      <c r="D874" s="46" t="str">
        <f t="shared" si="90"/>
        <v/>
      </c>
      <c r="E874" s="47" t="str">
        <f t="shared" si="79"/>
        <v/>
      </c>
      <c r="F874" s="46" t="str">
        <f t="shared" si="80"/>
        <v/>
      </c>
      <c r="G874" s="46" t="str">
        <f t="shared" si="91"/>
        <v/>
      </c>
      <c r="H874" s="46" t="str">
        <f t="shared" si="92"/>
        <v/>
      </c>
    </row>
    <row r="875" spans="1:8" s="10" customFormat="1" ht="15" customHeight="1" x14ac:dyDescent="0.2">
      <c r="A875" s="10" t="str">
        <f t="shared" si="93"/>
        <v/>
      </c>
      <c r="B875" s="11" t="str">
        <f>IF(A875="","",IF(per_year=26,fst_pay_day+(pay_num-1)*per_y,IF(per_year=52,fst_pay_day+(pay_num-1)*per_y,DATE(YEAR(fst_pay_day),MONTH(fst_pay_day)+(A875-1)*IF(per_year&gt;=26,0,per_y),IF(per_year=24,IF((MOD(pay_num-1,2))=1,DAY(fst_pay_day)+14,DAY(fst_pay_day)),DAY(fst_pay_day))))))</f>
        <v/>
      </c>
      <c r="C875" s="46" t="str">
        <f t="shared" si="89"/>
        <v/>
      </c>
      <c r="D875" s="46" t="str">
        <f t="shared" si="90"/>
        <v/>
      </c>
      <c r="E875" s="47" t="str">
        <f t="shared" si="79"/>
        <v/>
      </c>
      <c r="F875" s="46" t="str">
        <f t="shared" si="80"/>
        <v/>
      </c>
      <c r="G875" s="46" t="str">
        <f t="shared" si="91"/>
        <v/>
      </c>
      <c r="H875" s="46" t="str">
        <f t="shared" si="92"/>
        <v/>
      </c>
    </row>
    <row r="876" spans="1:8" s="10" customFormat="1" ht="15" customHeight="1" x14ac:dyDescent="0.2">
      <c r="A876" s="10" t="str">
        <f t="shared" si="93"/>
        <v/>
      </c>
      <c r="B876" s="11" t="str">
        <f>IF(A876="","",IF(per_year=26,fst_pay_day+(pay_num-1)*per_y,IF(per_year=52,fst_pay_day+(pay_num-1)*per_y,DATE(YEAR(fst_pay_day),MONTH(fst_pay_day)+(A876-1)*IF(per_year&gt;=26,0,per_y),IF(per_year=24,IF((MOD(pay_num-1,2))=1,DAY(fst_pay_day)+14,DAY(fst_pay_day)),DAY(fst_pay_day))))))</f>
        <v/>
      </c>
      <c r="C876" s="46" t="str">
        <f t="shared" si="89"/>
        <v/>
      </c>
      <c r="D876" s="46" t="str">
        <f t="shared" si="90"/>
        <v/>
      </c>
      <c r="E876" s="47" t="str">
        <f t="shared" si="79"/>
        <v/>
      </c>
      <c r="F876" s="46" t="str">
        <f t="shared" si="80"/>
        <v/>
      </c>
      <c r="G876" s="46" t="str">
        <f t="shared" si="91"/>
        <v/>
      </c>
      <c r="H876" s="46" t="str">
        <f t="shared" si="92"/>
        <v/>
      </c>
    </row>
    <row r="877" spans="1:8" s="10" customFormat="1" ht="15" customHeight="1" x14ac:dyDescent="0.2">
      <c r="A877" s="10" t="str">
        <f t="shared" si="93"/>
        <v/>
      </c>
      <c r="B877" s="11" t="str">
        <f>IF(A877="","",IF(per_year=26,fst_pay_day+(pay_num-1)*per_y,IF(per_year=52,fst_pay_day+(pay_num-1)*per_y,DATE(YEAR(fst_pay_day),MONTH(fst_pay_day)+(A877-1)*IF(per_year&gt;=26,0,per_y),IF(per_year=24,IF((MOD(pay_num-1,2))=1,DAY(fst_pay_day)+14,DAY(fst_pay_day)),DAY(fst_pay_day))))))</f>
        <v/>
      </c>
      <c r="C877" s="46" t="str">
        <f t="shared" si="89"/>
        <v/>
      </c>
      <c r="D877" s="46" t="str">
        <f t="shared" si="90"/>
        <v/>
      </c>
      <c r="E877" s="47" t="str">
        <f t="shared" si="79"/>
        <v/>
      </c>
      <c r="F877" s="46" t="str">
        <f t="shared" si="80"/>
        <v/>
      </c>
      <c r="G877" s="46" t="str">
        <f t="shared" si="91"/>
        <v/>
      </c>
      <c r="H877" s="46" t="str">
        <f t="shared" si="92"/>
        <v/>
      </c>
    </row>
    <row r="878" spans="1:8" s="10" customFormat="1" ht="15" customHeight="1" x14ac:dyDescent="0.2">
      <c r="A878" s="10" t="str">
        <f t="shared" si="93"/>
        <v/>
      </c>
      <c r="B878" s="11" t="str">
        <f>IF(A878="","",IF(per_year=26,fst_pay_day+(pay_num-1)*per_y,IF(per_year=52,fst_pay_day+(pay_num-1)*per_y,DATE(YEAR(fst_pay_day),MONTH(fst_pay_day)+(A878-1)*IF(per_year&gt;=26,0,per_y),IF(per_year=24,IF((MOD(pay_num-1,2))=1,DAY(fst_pay_day)+14,DAY(fst_pay_day)),DAY(fst_pay_day))))))</f>
        <v/>
      </c>
      <c r="C878" s="46" t="str">
        <f t="shared" si="89"/>
        <v/>
      </c>
      <c r="D878" s="46" t="str">
        <f t="shared" si="90"/>
        <v/>
      </c>
      <c r="E878" s="47" t="str">
        <f t="shared" si="79"/>
        <v/>
      </c>
      <c r="F878" s="46" t="str">
        <f t="shared" si="80"/>
        <v/>
      </c>
      <c r="G878" s="46" t="str">
        <f t="shared" si="91"/>
        <v/>
      </c>
      <c r="H878" s="46" t="str">
        <f t="shared" si="92"/>
        <v/>
      </c>
    </row>
    <row r="879" spans="1:8" s="10" customFormat="1" ht="15" customHeight="1" x14ac:dyDescent="0.2">
      <c r="A879" s="10" t="str">
        <f t="shared" si="93"/>
        <v/>
      </c>
      <c r="B879" s="11" t="str">
        <f>IF(A879="","",IF(per_year=26,fst_pay_day+(pay_num-1)*per_y,IF(per_year=52,fst_pay_day+(pay_num-1)*per_y,DATE(YEAR(fst_pay_day),MONTH(fst_pay_day)+(A879-1)*IF(per_year&gt;=26,0,per_y),IF(per_year=24,IF((MOD(pay_num-1,2))=1,DAY(fst_pay_day)+14,DAY(fst_pay_day)),DAY(fst_pay_day))))))</f>
        <v/>
      </c>
      <c r="C879" s="46" t="str">
        <f t="shared" si="89"/>
        <v/>
      </c>
      <c r="D879" s="46" t="str">
        <f t="shared" si="90"/>
        <v/>
      </c>
      <c r="E879" s="47" t="str">
        <f t="shared" si="79"/>
        <v/>
      </c>
      <c r="F879" s="46" t="str">
        <f t="shared" si="80"/>
        <v/>
      </c>
      <c r="G879" s="46" t="str">
        <f t="shared" si="91"/>
        <v/>
      </c>
      <c r="H879" s="46" t="str">
        <f t="shared" si="92"/>
        <v/>
      </c>
    </row>
    <row r="880" spans="1:8" s="10" customFormat="1" ht="15" customHeight="1" x14ac:dyDescent="0.2">
      <c r="A880" s="10" t="str">
        <f t="shared" si="93"/>
        <v/>
      </c>
      <c r="B880" s="11" t="str">
        <f>IF(A880="","",IF(per_year=26,fst_pay_day+(pay_num-1)*per_y,IF(per_year=52,fst_pay_day+(pay_num-1)*per_y,DATE(YEAR(fst_pay_day),MONTH(fst_pay_day)+(A880-1)*IF(per_year&gt;=26,0,per_y),IF(per_year=24,IF((MOD(pay_num-1,2))=1,DAY(fst_pay_day)+14,DAY(fst_pay_day)),DAY(fst_pay_day))))))</f>
        <v/>
      </c>
      <c r="C880" s="46" t="str">
        <f t="shared" si="89"/>
        <v/>
      </c>
      <c r="D880" s="46" t="str">
        <f t="shared" si="90"/>
        <v/>
      </c>
      <c r="E880" s="47" t="str">
        <f t="shared" si="79"/>
        <v/>
      </c>
      <c r="F880" s="46" t="str">
        <f t="shared" si="80"/>
        <v/>
      </c>
      <c r="G880" s="46" t="str">
        <f t="shared" si="91"/>
        <v/>
      </c>
      <c r="H880" s="46" t="str">
        <f t="shared" si="92"/>
        <v/>
      </c>
    </row>
    <row r="881" spans="1:8" s="10" customFormat="1" ht="15" customHeight="1" x14ac:dyDescent="0.2">
      <c r="A881" s="10" t="str">
        <f t="shared" si="93"/>
        <v/>
      </c>
      <c r="B881" s="11" t="str">
        <f>IF(A881="","",IF(per_year=26,fst_pay_day+(pay_num-1)*per_y,IF(per_year=52,fst_pay_day+(pay_num-1)*per_y,DATE(YEAR(fst_pay_day),MONTH(fst_pay_day)+(A881-1)*IF(per_year&gt;=26,0,per_y),IF(per_year=24,IF((MOD(pay_num-1,2))=1,DAY(fst_pay_day)+14,DAY(fst_pay_day)),DAY(fst_pay_day))))))</f>
        <v/>
      </c>
      <c r="C881" s="46" t="str">
        <f t="shared" si="89"/>
        <v/>
      </c>
      <c r="D881" s="46" t="str">
        <f t="shared" si="90"/>
        <v/>
      </c>
      <c r="E881" s="47" t="str">
        <f t="shared" si="79"/>
        <v/>
      </c>
      <c r="F881" s="46" t="str">
        <f t="shared" si="80"/>
        <v/>
      </c>
      <c r="G881" s="46" t="str">
        <f t="shared" si="91"/>
        <v/>
      </c>
      <c r="H881" s="46" t="str">
        <f t="shared" si="92"/>
        <v/>
      </c>
    </row>
    <row r="882" spans="1:8" s="10" customFormat="1" ht="15" customHeight="1" x14ac:dyDescent="0.2">
      <c r="A882" s="10" t="str">
        <f t="shared" si="93"/>
        <v/>
      </c>
      <c r="B882" s="11" t="str">
        <f>IF(A882="","",IF(per_year=26,fst_pay_day+(pay_num-1)*per_y,IF(per_year=52,fst_pay_day+(pay_num-1)*per_y,DATE(YEAR(fst_pay_day),MONTH(fst_pay_day)+(A882-1)*IF(per_year&gt;=26,0,per_y),IF(per_year=24,IF((MOD(pay_num-1,2))=1,DAY(fst_pay_day)+14,DAY(fst_pay_day)),DAY(fst_pay_day))))))</f>
        <v/>
      </c>
      <c r="C882" s="46" t="str">
        <f t="shared" si="89"/>
        <v/>
      </c>
      <c r="D882" s="46" t="str">
        <f t="shared" si="90"/>
        <v/>
      </c>
      <c r="E882" s="47" t="str">
        <f t="shared" si="79"/>
        <v/>
      </c>
      <c r="F882" s="46" t="str">
        <f t="shared" si="80"/>
        <v/>
      </c>
      <c r="G882" s="46" t="str">
        <f t="shared" si="91"/>
        <v/>
      </c>
      <c r="H882" s="46" t="str">
        <f t="shared" si="92"/>
        <v/>
      </c>
    </row>
    <row r="883" spans="1:8" s="10" customFormat="1" ht="15" customHeight="1" x14ac:dyDescent="0.2">
      <c r="A883" s="10" t="str">
        <f t="shared" si="93"/>
        <v/>
      </c>
      <c r="B883" s="11" t="str">
        <f>IF(A883="","",IF(per_year=26,fst_pay_day+(pay_num-1)*per_y,IF(per_year=52,fst_pay_day+(pay_num-1)*per_y,DATE(YEAR(fst_pay_day),MONTH(fst_pay_day)+(A883-1)*IF(per_year&gt;=26,0,per_y),IF(per_year=24,IF((MOD(pay_num-1,2))=1,DAY(fst_pay_day)+14,DAY(fst_pay_day)),DAY(fst_pay_day))))))</f>
        <v/>
      </c>
      <c r="C883" s="46" t="str">
        <f t="shared" si="89"/>
        <v/>
      </c>
      <c r="D883" s="46" t="str">
        <f t="shared" si="90"/>
        <v/>
      </c>
      <c r="E883" s="47" t="str">
        <f t="shared" si="79"/>
        <v/>
      </c>
      <c r="F883" s="46" t="str">
        <f t="shared" si="80"/>
        <v/>
      </c>
      <c r="G883" s="46" t="str">
        <f t="shared" si="91"/>
        <v/>
      </c>
      <c r="H883" s="46" t="str">
        <f t="shared" si="92"/>
        <v/>
      </c>
    </row>
    <row r="884" spans="1:8" s="10" customFormat="1" ht="15" customHeight="1" x14ac:dyDescent="0.2">
      <c r="A884" s="10" t="str">
        <f t="shared" si="93"/>
        <v/>
      </c>
      <c r="B884" s="11" t="str">
        <f>IF(A884="","",IF(per_year=26,fst_pay_day+(pay_num-1)*per_y,IF(per_year=52,fst_pay_day+(pay_num-1)*per_y,DATE(YEAR(fst_pay_day),MONTH(fst_pay_day)+(A884-1)*IF(per_year&gt;=26,0,per_y),IF(per_year=24,IF((MOD(pay_num-1,2))=1,DAY(fst_pay_day)+14,DAY(fst_pay_day)),DAY(fst_pay_day))))))</f>
        <v/>
      </c>
      <c r="C884" s="46" t="str">
        <f t="shared" si="89"/>
        <v/>
      </c>
      <c r="D884" s="46" t="str">
        <f t="shared" si="90"/>
        <v/>
      </c>
      <c r="E884" s="47" t="str">
        <f t="shared" si="79"/>
        <v/>
      </c>
      <c r="F884" s="46" t="str">
        <f t="shared" si="80"/>
        <v/>
      </c>
      <c r="G884" s="46" t="str">
        <f t="shared" si="91"/>
        <v/>
      </c>
      <c r="H884" s="46" t="str">
        <f t="shared" si="92"/>
        <v/>
      </c>
    </row>
    <row r="885" spans="1:8" s="10" customFormat="1" ht="15" customHeight="1" x14ac:dyDescent="0.2">
      <c r="A885" s="10" t="str">
        <f t="shared" si="93"/>
        <v/>
      </c>
      <c r="B885" s="11" t="str">
        <f>IF(A885="","",IF(per_year=26,fst_pay_day+(pay_num-1)*per_y,IF(per_year=52,fst_pay_day+(pay_num-1)*per_y,DATE(YEAR(fst_pay_day),MONTH(fst_pay_day)+(A885-1)*IF(per_year&gt;=26,0,per_y),IF(per_year=24,IF((MOD(pay_num-1,2))=1,DAY(fst_pay_day)+14,DAY(fst_pay_day)),DAY(fst_pay_day))))))</f>
        <v/>
      </c>
      <c r="C885" s="46" t="str">
        <f t="shared" si="89"/>
        <v/>
      </c>
      <c r="D885" s="46" t="str">
        <f t="shared" si="90"/>
        <v/>
      </c>
      <c r="E885" s="47" t="str">
        <f t="shared" si="79"/>
        <v/>
      </c>
      <c r="F885" s="46" t="str">
        <f t="shared" si="80"/>
        <v/>
      </c>
      <c r="G885" s="46" t="str">
        <f t="shared" si="91"/>
        <v/>
      </c>
      <c r="H885" s="46" t="str">
        <f t="shared" si="92"/>
        <v/>
      </c>
    </row>
    <row r="886" spans="1:8" s="10" customFormat="1" ht="15" customHeight="1" x14ac:dyDescent="0.2">
      <c r="A886" s="10" t="str">
        <f t="shared" si="93"/>
        <v/>
      </c>
      <c r="B886" s="11" t="str">
        <f>IF(A886="","",IF(per_year=26,fst_pay_day+(pay_num-1)*per_y,IF(per_year=52,fst_pay_day+(pay_num-1)*per_y,DATE(YEAR(fst_pay_day),MONTH(fst_pay_day)+(A886-1)*IF(per_year&gt;=26,0,per_y),IF(per_year=24,IF((MOD(pay_num-1,2))=1,DAY(fst_pay_day)+14,DAY(fst_pay_day)),DAY(fst_pay_day))))))</f>
        <v/>
      </c>
      <c r="C886" s="46" t="str">
        <f t="shared" si="89"/>
        <v/>
      </c>
      <c r="D886" s="46" t="str">
        <f t="shared" si="90"/>
        <v/>
      </c>
      <c r="E886" s="47" t="str">
        <f t="shared" si="79"/>
        <v/>
      </c>
      <c r="F886" s="46" t="str">
        <f t="shared" si="80"/>
        <v/>
      </c>
      <c r="G886" s="46" t="str">
        <f t="shared" si="91"/>
        <v/>
      </c>
      <c r="H886" s="46" t="str">
        <f t="shared" si="92"/>
        <v/>
      </c>
    </row>
    <row r="887" spans="1:8" s="10" customFormat="1" ht="15" customHeight="1" x14ac:dyDescent="0.2">
      <c r="A887" s="10" t="str">
        <f t="shared" si="93"/>
        <v/>
      </c>
      <c r="B887" s="11" t="str">
        <f>IF(A887="","",IF(per_year=26,fst_pay_day+(pay_num-1)*per_y,IF(per_year=52,fst_pay_day+(pay_num-1)*per_y,DATE(YEAR(fst_pay_day),MONTH(fst_pay_day)+(A887-1)*IF(per_year&gt;=26,0,per_y),IF(per_year=24,IF((MOD(pay_num-1,2))=1,DAY(fst_pay_day)+14,DAY(fst_pay_day)),DAY(fst_pay_day))))))</f>
        <v/>
      </c>
      <c r="C887" s="46" t="str">
        <f t="shared" si="89"/>
        <v/>
      </c>
      <c r="D887" s="46" t="str">
        <f t="shared" si="90"/>
        <v/>
      </c>
      <c r="E887" s="47" t="str">
        <f t="shared" si="79"/>
        <v/>
      </c>
      <c r="F887" s="46" t="str">
        <f t="shared" si="80"/>
        <v/>
      </c>
      <c r="G887" s="46" t="str">
        <f t="shared" si="91"/>
        <v/>
      </c>
      <c r="H887" s="46" t="str">
        <f t="shared" si="92"/>
        <v/>
      </c>
    </row>
    <row r="888" spans="1:8" s="10" customFormat="1" ht="15" customHeight="1" x14ac:dyDescent="0.2">
      <c r="A888" s="10" t="str">
        <f t="shared" si="93"/>
        <v/>
      </c>
      <c r="B888" s="11" t="str">
        <f>IF(A888="","",IF(per_year=26,fst_pay_day+(pay_num-1)*per_y,IF(per_year=52,fst_pay_day+(pay_num-1)*per_y,DATE(YEAR(fst_pay_day),MONTH(fst_pay_day)+(A888-1)*IF(per_year&gt;=26,0,per_y),IF(per_year=24,IF((MOD(pay_num-1,2))=1,DAY(fst_pay_day)+14,DAY(fst_pay_day)),DAY(fst_pay_day))))))</f>
        <v/>
      </c>
      <c r="C888" s="46" t="str">
        <f t="shared" si="89"/>
        <v/>
      </c>
      <c r="D888" s="46" t="str">
        <f t="shared" si="90"/>
        <v/>
      </c>
      <c r="E888" s="47" t="str">
        <f t="shared" si="79"/>
        <v/>
      </c>
      <c r="F888" s="46" t="str">
        <f t="shared" si="80"/>
        <v/>
      </c>
      <c r="G888" s="46" t="str">
        <f t="shared" si="91"/>
        <v/>
      </c>
      <c r="H888" s="46" t="str">
        <f t="shared" si="92"/>
        <v/>
      </c>
    </row>
    <row r="889" spans="1:8" s="10" customFormat="1" ht="15" customHeight="1" x14ac:dyDescent="0.2">
      <c r="A889" s="10" t="str">
        <f t="shared" si="93"/>
        <v/>
      </c>
      <c r="B889" s="11" t="str">
        <f>IF(A889="","",IF(per_year=26,fst_pay_day+(pay_num-1)*per_y,IF(per_year=52,fst_pay_day+(pay_num-1)*per_y,DATE(YEAR(fst_pay_day),MONTH(fst_pay_day)+(A889-1)*IF(per_year&gt;=26,0,per_y),IF(per_year=24,IF((MOD(pay_num-1,2))=1,DAY(fst_pay_day)+14,DAY(fst_pay_day)),DAY(fst_pay_day))))))</f>
        <v/>
      </c>
      <c r="C889" s="46" t="str">
        <f t="shared" si="89"/>
        <v/>
      </c>
      <c r="D889" s="46" t="str">
        <f t="shared" si="90"/>
        <v/>
      </c>
      <c r="E889" s="47" t="str">
        <f t="shared" si="79"/>
        <v/>
      </c>
      <c r="F889" s="46" t="str">
        <f t="shared" si="80"/>
        <v/>
      </c>
      <c r="G889" s="46" t="str">
        <f t="shared" si="91"/>
        <v/>
      </c>
      <c r="H889" s="46" t="str">
        <f t="shared" si="92"/>
        <v/>
      </c>
    </row>
    <row r="890" spans="1:8" s="10" customFormat="1" ht="15" customHeight="1" x14ac:dyDescent="0.2">
      <c r="A890" s="10" t="str">
        <f t="shared" si="93"/>
        <v/>
      </c>
      <c r="B890" s="11" t="str">
        <f>IF(A890="","",IF(per_year=26,fst_pay_day+(pay_num-1)*per_y,IF(per_year=52,fst_pay_day+(pay_num-1)*per_y,DATE(YEAR(fst_pay_day),MONTH(fst_pay_day)+(A890-1)*IF(per_year&gt;=26,0,per_y),IF(per_year=24,IF((MOD(pay_num-1,2))=1,DAY(fst_pay_day)+14,DAY(fst_pay_day)),DAY(fst_pay_day))))))</f>
        <v/>
      </c>
      <c r="C890" s="46" t="str">
        <f t="shared" si="89"/>
        <v/>
      </c>
      <c r="D890" s="46" t="str">
        <f t="shared" si="90"/>
        <v/>
      </c>
      <c r="E890" s="47" t="str">
        <f t="shared" ref="E890:E953" si="94">IF(A890="","",IF((payment-interest)&lt;0,0,payment-interest))</f>
        <v/>
      </c>
      <c r="F890" s="46" t="str">
        <f t="shared" ref="F890:F953" si="95">IF(A890="","",IF(payment&gt;interest_balance,0,interest_balance-payment))</f>
        <v/>
      </c>
      <c r="G890" s="46" t="str">
        <f t="shared" si="91"/>
        <v/>
      </c>
      <c r="H890" s="46" t="str">
        <f t="shared" si="92"/>
        <v/>
      </c>
    </row>
    <row r="891" spans="1:8" s="10" customFormat="1" ht="15" customHeight="1" x14ac:dyDescent="0.2">
      <c r="A891" s="10" t="str">
        <f t="shared" si="93"/>
        <v/>
      </c>
      <c r="B891" s="11" t="str">
        <f>IF(A891="","",IF(per_year=26,fst_pay_day+(pay_num-1)*per_y,IF(per_year=52,fst_pay_day+(pay_num-1)*per_y,DATE(YEAR(fst_pay_day),MONTH(fst_pay_day)+(A891-1)*IF(per_year&gt;=26,0,per_y),IF(per_year=24,IF((MOD(pay_num-1,2))=1,DAY(fst_pay_day)+14,DAY(fst_pay_day)),DAY(fst_pay_day))))))</f>
        <v/>
      </c>
      <c r="C891" s="46" t="str">
        <f t="shared" si="89"/>
        <v/>
      </c>
      <c r="D891" s="46" t="str">
        <f t="shared" si="90"/>
        <v/>
      </c>
      <c r="E891" s="47" t="str">
        <f t="shared" si="94"/>
        <v/>
      </c>
      <c r="F891" s="46" t="str">
        <f t="shared" si="95"/>
        <v/>
      </c>
      <c r="G891" s="46" t="str">
        <f t="shared" si="91"/>
        <v/>
      </c>
      <c r="H891" s="46" t="str">
        <f t="shared" si="92"/>
        <v/>
      </c>
    </row>
    <row r="892" spans="1:8" s="10" customFormat="1" ht="15" customHeight="1" x14ac:dyDescent="0.2">
      <c r="A892" s="10" t="str">
        <f t="shared" si="93"/>
        <v/>
      </c>
      <c r="B892" s="11" t="str">
        <f>IF(A892="","",IF(per_year=26,fst_pay_day+(pay_num-1)*per_y,IF(per_year=52,fst_pay_day+(pay_num-1)*per_y,DATE(YEAR(fst_pay_day),MONTH(fst_pay_day)+(A892-1)*IF(per_year&gt;=26,0,per_y),IF(per_year=24,IF((MOD(pay_num-1,2))=1,DAY(fst_pay_day)+14,DAY(fst_pay_day)),DAY(fst_pay_day))))))</f>
        <v/>
      </c>
      <c r="C892" s="46" t="str">
        <f t="shared" si="89"/>
        <v/>
      </c>
      <c r="D892" s="46" t="str">
        <f t="shared" si="90"/>
        <v/>
      </c>
      <c r="E892" s="47" t="str">
        <f t="shared" si="94"/>
        <v/>
      </c>
      <c r="F892" s="46" t="str">
        <f t="shared" si="95"/>
        <v/>
      </c>
      <c r="G892" s="46" t="str">
        <f t="shared" si="91"/>
        <v/>
      </c>
      <c r="H892" s="46" t="str">
        <f t="shared" si="92"/>
        <v/>
      </c>
    </row>
    <row r="893" spans="1:8" s="10" customFormat="1" ht="15" customHeight="1" x14ac:dyDescent="0.2">
      <c r="A893" s="10" t="str">
        <f t="shared" si="93"/>
        <v/>
      </c>
      <c r="B893" s="11" t="str">
        <f>IF(A893="","",IF(per_year=26,fst_pay_day+(pay_num-1)*per_y,IF(per_year=52,fst_pay_day+(pay_num-1)*per_y,DATE(YEAR(fst_pay_day),MONTH(fst_pay_day)+(A893-1)*IF(per_year&gt;=26,0,per_y),IF(per_year=24,IF((MOD(pay_num-1,2))=1,DAY(fst_pay_day)+14,DAY(fst_pay_day)),DAY(fst_pay_day))))))</f>
        <v/>
      </c>
      <c r="C893" s="46" t="str">
        <f t="shared" si="89"/>
        <v/>
      </c>
      <c r="D893" s="46" t="str">
        <f t="shared" si="90"/>
        <v/>
      </c>
      <c r="E893" s="47" t="str">
        <f t="shared" si="94"/>
        <v/>
      </c>
      <c r="F893" s="46" t="str">
        <f t="shared" si="95"/>
        <v/>
      </c>
      <c r="G893" s="46" t="str">
        <f t="shared" si="91"/>
        <v/>
      </c>
      <c r="H893" s="46" t="str">
        <f t="shared" si="92"/>
        <v/>
      </c>
    </row>
    <row r="894" spans="1:8" s="10" customFormat="1" ht="15" customHeight="1" x14ac:dyDescent="0.2">
      <c r="A894" s="10" t="str">
        <f t="shared" si="93"/>
        <v/>
      </c>
      <c r="B894" s="11" t="str">
        <f>IF(A894="","",IF(per_year=26,fst_pay_day+(pay_num-1)*per_y,IF(per_year=52,fst_pay_day+(pay_num-1)*per_y,DATE(YEAR(fst_pay_day),MONTH(fst_pay_day)+(A894-1)*IF(per_year&gt;=26,0,per_y),IF(per_year=24,IF((MOD(pay_num-1,2))=1,DAY(fst_pay_day)+14,DAY(fst_pay_day)),DAY(fst_pay_day))))))</f>
        <v/>
      </c>
      <c r="C894" s="46" t="str">
        <f t="shared" si="89"/>
        <v/>
      </c>
      <c r="D894" s="46" t="str">
        <f t="shared" si="90"/>
        <v/>
      </c>
      <c r="E894" s="47" t="str">
        <f t="shared" si="94"/>
        <v/>
      </c>
      <c r="F894" s="46" t="str">
        <f t="shared" si="95"/>
        <v/>
      </c>
      <c r="G894" s="46" t="str">
        <f t="shared" si="91"/>
        <v/>
      </c>
      <c r="H894" s="46" t="str">
        <f t="shared" si="92"/>
        <v/>
      </c>
    </row>
    <row r="895" spans="1:8" s="10" customFormat="1" ht="15" customHeight="1" x14ac:dyDescent="0.2">
      <c r="A895" s="10" t="str">
        <f t="shared" si="93"/>
        <v/>
      </c>
      <c r="B895" s="11" t="str">
        <f>IF(A895="","",IF(per_year=26,fst_pay_day+(pay_num-1)*per_y,IF(per_year=52,fst_pay_day+(pay_num-1)*per_y,DATE(YEAR(fst_pay_day),MONTH(fst_pay_day)+(A895-1)*IF(per_year&gt;=26,0,per_y),IF(per_year=24,IF((MOD(pay_num-1,2))=1,DAY(fst_pay_day)+14,DAY(fst_pay_day)),DAY(fst_pay_day))))))</f>
        <v/>
      </c>
      <c r="C895" s="46" t="str">
        <f t="shared" si="89"/>
        <v/>
      </c>
      <c r="D895" s="46" t="str">
        <f t="shared" si="90"/>
        <v/>
      </c>
      <c r="E895" s="47" t="str">
        <f t="shared" si="94"/>
        <v/>
      </c>
      <c r="F895" s="46" t="str">
        <f t="shared" si="95"/>
        <v/>
      </c>
      <c r="G895" s="46" t="str">
        <f t="shared" si="91"/>
        <v/>
      </c>
      <c r="H895" s="46" t="str">
        <f t="shared" si="92"/>
        <v/>
      </c>
    </row>
    <row r="896" spans="1:8" s="10" customFormat="1" ht="15" customHeight="1" x14ac:dyDescent="0.2">
      <c r="A896" s="10" t="str">
        <f t="shared" si="93"/>
        <v/>
      </c>
      <c r="B896" s="11" t="str">
        <f>IF(A896="","",IF(per_year=26,fst_pay_day+(pay_num-1)*per_y,IF(per_year=52,fst_pay_day+(pay_num-1)*per_y,DATE(YEAR(fst_pay_day),MONTH(fst_pay_day)+(A896-1)*IF(per_year&gt;=26,0,per_y),IF(per_year=24,IF((MOD(pay_num-1,2))=1,DAY(fst_pay_day)+14,DAY(fst_pay_day)),DAY(fst_pay_day))))))</f>
        <v/>
      </c>
      <c r="C896" s="46" t="str">
        <f t="shared" si="89"/>
        <v/>
      </c>
      <c r="D896" s="46" t="str">
        <f t="shared" si="90"/>
        <v/>
      </c>
      <c r="E896" s="47" t="str">
        <f t="shared" si="94"/>
        <v/>
      </c>
      <c r="F896" s="46" t="str">
        <f t="shared" si="95"/>
        <v/>
      </c>
      <c r="G896" s="46" t="str">
        <f t="shared" si="91"/>
        <v/>
      </c>
      <c r="H896" s="46" t="str">
        <f t="shared" si="92"/>
        <v/>
      </c>
    </row>
    <row r="897" spans="1:8" s="10" customFormat="1" ht="15" customHeight="1" x14ac:dyDescent="0.2">
      <c r="A897" s="10" t="str">
        <f t="shared" si="93"/>
        <v/>
      </c>
      <c r="B897" s="11" t="str">
        <f>IF(A897="","",IF(per_year=26,fst_pay_day+(pay_num-1)*per_y,IF(per_year=52,fst_pay_day+(pay_num-1)*per_y,DATE(YEAR(fst_pay_day),MONTH(fst_pay_day)+(A897-1)*IF(per_year&gt;=26,0,per_y),IF(per_year=24,IF((MOD(pay_num-1,2))=1,DAY(fst_pay_day)+14,DAY(fst_pay_day)),DAY(fst_pay_day))))))</f>
        <v/>
      </c>
      <c r="C897" s="46" t="str">
        <f t="shared" si="89"/>
        <v/>
      </c>
      <c r="D897" s="46" t="str">
        <f t="shared" si="90"/>
        <v/>
      </c>
      <c r="E897" s="47" t="str">
        <f t="shared" si="94"/>
        <v/>
      </c>
      <c r="F897" s="46" t="str">
        <f t="shared" si="95"/>
        <v/>
      </c>
      <c r="G897" s="46" t="str">
        <f t="shared" si="91"/>
        <v/>
      </c>
      <c r="H897" s="46" t="str">
        <f t="shared" si="92"/>
        <v/>
      </c>
    </row>
    <row r="898" spans="1:8" s="10" customFormat="1" ht="15" customHeight="1" x14ac:dyDescent="0.2">
      <c r="A898" s="10" t="str">
        <f t="shared" si="93"/>
        <v/>
      </c>
      <c r="B898" s="11" t="str">
        <f>IF(A898="","",IF(per_year=26,fst_pay_day+(pay_num-1)*per_y,IF(per_year=52,fst_pay_day+(pay_num-1)*per_y,DATE(YEAR(fst_pay_day),MONTH(fst_pay_day)+(A898-1)*IF(per_year&gt;=26,0,per_y),IF(per_year=24,IF((MOD(pay_num-1,2))=1,DAY(fst_pay_day)+14,DAY(fst_pay_day)),DAY(fst_pay_day))))))</f>
        <v/>
      </c>
      <c r="C898" s="46" t="str">
        <f t="shared" si="89"/>
        <v/>
      </c>
      <c r="D898" s="46" t="str">
        <f t="shared" si="90"/>
        <v/>
      </c>
      <c r="E898" s="47" t="str">
        <f t="shared" si="94"/>
        <v/>
      </c>
      <c r="F898" s="46" t="str">
        <f t="shared" si="95"/>
        <v/>
      </c>
      <c r="G898" s="46" t="str">
        <f t="shared" si="91"/>
        <v/>
      </c>
      <c r="H898" s="46" t="str">
        <f t="shared" si="92"/>
        <v/>
      </c>
    </row>
    <row r="899" spans="1:8" s="10" customFormat="1" ht="15" customHeight="1" x14ac:dyDescent="0.2">
      <c r="A899" s="10" t="str">
        <f t="shared" si="93"/>
        <v/>
      </c>
      <c r="B899" s="11" t="str">
        <f>IF(A899="","",IF(per_year=26,fst_pay_day+(pay_num-1)*per_y,IF(per_year=52,fst_pay_day+(pay_num-1)*per_y,DATE(YEAR(fst_pay_day),MONTH(fst_pay_day)+(A899-1)*IF(per_year&gt;=26,0,per_y),IF(per_year=24,IF((MOD(pay_num-1,2))=1,DAY(fst_pay_day)+14,DAY(fst_pay_day)),DAY(fst_pay_day))))))</f>
        <v/>
      </c>
      <c r="C899" s="46" t="str">
        <f t="shared" si="89"/>
        <v/>
      </c>
      <c r="D899" s="46" t="str">
        <f t="shared" si="90"/>
        <v/>
      </c>
      <c r="E899" s="47" t="str">
        <f t="shared" si="94"/>
        <v/>
      </c>
      <c r="F899" s="46" t="str">
        <f t="shared" si="95"/>
        <v/>
      </c>
      <c r="G899" s="46" t="str">
        <f t="shared" si="91"/>
        <v/>
      </c>
      <c r="H899" s="46" t="str">
        <f t="shared" si="92"/>
        <v/>
      </c>
    </row>
    <row r="900" spans="1:8" s="10" customFormat="1" ht="15" customHeight="1" x14ac:dyDescent="0.2">
      <c r="A900" s="10" t="str">
        <f t="shared" si="93"/>
        <v/>
      </c>
      <c r="B900" s="11" t="str">
        <f>IF(A900="","",IF(per_year=26,fst_pay_day+(pay_num-1)*per_y,IF(per_year=52,fst_pay_day+(pay_num-1)*per_y,DATE(YEAR(fst_pay_day),MONTH(fst_pay_day)+(A900-1)*IF(per_year&gt;=26,0,per_y),IF(per_year=24,IF((MOD(pay_num-1,2))=1,DAY(fst_pay_day)+14,DAY(fst_pay_day)),DAY(fst_pay_day))))))</f>
        <v/>
      </c>
      <c r="C900" s="46" t="str">
        <f t="shared" si="89"/>
        <v/>
      </c>
      <c r="D900" s="46" t="str">
        <f t="shared" si="90"/>
        <v/>
      </c>
      <c r="E900" s="47" t="str">
        <f t="shared" si="94"/>
        <v/>
      </c>
      <c r="F900" s="46" t="str">
        <f t="shared" si="95"/>
        <v/>
      </c>
      <c r="G900" s="46" t="str">
        <f t="shared" si="91"/>
        <v/>
      </c>
      <c r="H900" s="46" t="str">
        <f t="shared" si="92"/>
        <v/>
      </c>
    </row>
    <row r="901" spans="1:8" s="10" customFormat="1" ht="15" customHeight="1" x14ac:dyDescent="0.2">
      <c r="A901" s="10" t="str">
        <f t="shared" si="93"/>
        <v/>
      </c>
      <c r="B901" s="11" t="str">
        <f>IF(A901="","",IF(per_year=26,fst_pay_day+(pay_num-1)*per_y,IF(per_year=52,fst_pay_day+(pay_num-1)*per_y,DATE(YEAR(fst_pay_day),MONTH(fst_pay_day)+(A901-1)*IF(per_year&gt;=26,0,per_y),IF(per_year=24,IF((MOD(pay_num-1,2))=1,DAY(fst_pay_day)+14,DAY(fst_pay_day)),DAY(fst_pay_day))))))</f>
        <v/>
      </c>
      <c r="C901" s="46" t="str">
        <f t="shared" si="89"/>
        <v/>
      </c>
      <c r="D901" s="46" t="str">
        <f t="shared" si="90"/>
        <v/>
      </c>
      <c r="E901" s="47" t="str">
        <f t="shared" si="94"/>
        <v/>
      </c>
      <c r="F901" s="46" t="str">
        <f t="shared" si="95"/>
        <v/>
      </c>
      <c r="G901" s="46" t="str">
        <f t="shared" si="91"/>
        <v/>
      </c>
      <c r="H901" s="46" t="str">
        <f t="shared" si="92"/>
        <v/>
      </c>
    </row>
    <row r="902" spans="1:8" s="10" customFormat="1" ht="15" customHeight="1" x14ac:dyDescent="0.2">
      <c r="A902" s="10" t="str">
        <f t="shared" si="93"/>
        <v/>
      </c>
      <c r="B902" s="11" t="str">
        <f>IF(A902="","",IF(per_year=26,fst_pay_day+(pay_num-1)*per_y,IF(per_year=52,fst_pay_day+(pay_num-1)*per_y,DATE(YEAR(fst_pay_day),MONTH(fst_pay_day)+(A902-1)*IF(per_year&gt;=26,0,per_y),IF(per_year=24,IF((MOD(pay_num-1,2))=1,DAY(fst_pay_day)+14,DAY(fst_pay_day)),DAY(fst_pay_day))))))</f>
        <v/>
      </c>
      <c r="C902" s="46" t="str">
        <f t="shared" si="89"/>
        <v/>
      </c>
      <c r="D902" s="46" t="str">
        <f t="shared" si="90"/>
        <v/>
      </c>
      <c r="E902" s="47" t="str">
        <f t="shared" si="94"/>
        <v/>
      </c>
      <c r="F902" s="46" t="str">
        <f t="shared" si="95"/>
        <v/>
      </c>
      <c r="G902" s="46" t="str">
        <f t="shared" si="91"/>
        <v/>
      </c>
      <c r="H902" s="46" t="str">
        <f t="shared" si="92"/>
        <v/>
      </c>
    </row>
    <row r="903" spans="1:8" s="10" customFormat="1" ht="15" customHeight="1" x14ac:dyDescent="0.2">
      <c r="A903" s="10" t="str">
        <f t="shared" si="93"/>
        <v/>
      </c>
      <c r="B903" s="11" t="str">
        <f>IF(A903="","",IF(per_year=26,fst_pay_day+(pay_num-1)*per_y,IF(per_year=52,fst_pay_day+(pay_num-1)*per_y,DATE(YEAR(fst_pay_day),MONTH(fst_pay_day)+(A903-1)*IF(per_year&gt;=26,0,per_y),IF(per_year=24,IF((MOD(pay_num-1,2))=1,DAY(fst_pay_day)+14,DAY(fst_pay_day)),DAY(fst_pay_day))))))</f>
        <v/>
      </c>
      <c r="C903" s="46" t="str">
        <f t="shared" ref="C903:C966" si="96">IF(A903="","",IF(A903=baloon,H902+D903,IF(IF(dif_payment&gt;0,dif_payment,IF(OR(add_pay=FALSE,add_pay_freq="",add_pay_freq=0),emp,IF(MOD(A903,add_pay_freq)=0,emp+add_pay_am,emp)))&gt;H902+D903,H902+D903,IF(dif_payment&gt;0,dif_payment,IF(OR(add_pay=FALSE,add_pay_freq="",add_pay_freq=0),emp,IF(MOD(A903,add_pay_freq)=0,emp+add_pay_am,emp))))))</f>
        <v/>
      </c>
      <c r="D903" s="46" t="str">
        <f t="shared" ref="D903:D966" si="97">IF(A903="","",IF(rounding,ROUND((B903-B902)*(G902*rate),2),(B903-B902)*(G902*rate)))</f>
        <v/>
      </c>
      <c r="E903" s="47" t="str">
        <f t="shared" si="94"/>
        <v/>
      </c>
      <c r="F903" s="46" t="str">
        <f t="shared" si="95"/>
        <v/>
      </c>
      <c r="G903" s="46" t="str">
        <f t="shared" ref="G903:G966" si="98">IF(A903="","",IF(payment&gt;interest_balance,G902+interest_balance-payment,G902))</f>
        <v/>
      </c>
      <c r="H903" s="46" t="str">
        <f t="shared" ref="H903:H966" si="99">IF(A903="","",G903+F903)</f>
        <v/>
      </c>
    </row>
    <row r="904" spans="1:8" s="10" customFormat="1" ht="15" customHeight="1" x14ac:dyDescent="0.2">
      <c r="A904" s="10" t="str">
        <f t="shared" ref="A904:A966" si="100">IF(OR(H903&lt;=0.004,H903=""),"",A903+1)</f>
        <v/>
      </c>
      <c r="B904" s="11" t="str">
        <f>IF(A904="","",IF(per_year=26,fst_pay_day+(pay_num-1)*per_y,IF(per_year=52,fst_pay_day+(pay_num-1)*per_y,DATE(YEAR(fst_pay_day),MONTH(fst_pay_day)+(A904-1)*IF(per_year&gt;=26,0,per_y),IF(per_year=24,IF((MOD(pay_num-1,2))=1,DAY(fst_pay_day)+14,DAY(fst_pay_day)),DAY(fst_pay_day))))))</f>
        <v/>
      </c>
      <c r="C904" s="46" t="str">
        <f t="shared" si="96"/>
        <v/>
      </c>
      <c r="D904" s="46" t="str">
        <f t="shared" si="97"/>
        <v/>
      </c>
      <c r="E904" s="47" t="str">
        <f t="shared" si="94"/>
        <v/>
      </c>
      <c r="F904" s="46" t="str">
        <f t="shared" si="95"/>
        <v/>
      </c>
      <c r="G904" s="46" t="str">
        <f t="shared" si="98"/>
        <v/>
      </c>
      <c r="H904" s="46" t="str">
        <f t="shared" si="99"/>
        <v/>
      </c>
    </row>
    <row r="905" spans="1:8" s="10" customFormat="1" ht="15" customHeight="1" x14ac:dyDescent="0.2">
      <c r="A905" s="10" t="str">
        <f t="shared" si="100"/>
        <v/>
      </c>
      <c r="B905" s="11" t="str">
        <f>IF(A905="","",IF(per_year=26,fst_pay_day+(pay_num-1)*per_y,IF(per_year=52,fst_pay_day+(pay_num-1)*per_y,DATE(YEAR(fst_pay_day),MONTH(fst_pay_day)+(A905-1)*IF(per_year&gt;=26,0,per_y),IF(per_year=24,IF((MOD(pay_num-1,2))=1,DAY(fst_pay_day)+14,DAY(fst_pay_day)),DAY(fst_pay_day))))))</f>
        <v/>
      </c>
      <c r="C905" s="46" t="str">
        <f t="shared" si="96"/>
        <v/>
      </c>
      <c r="D905" s="46" t="str">
        <f t="shared" si="97"/>
        <v/>
      </c>
      <c r="E905" s="47" t="str">
        <f t="shared" si="94"/>
        <v/>
      </c>
      <c r="F905" s="46" t="str">
        <f t="shared" si="95"/>
        <v/>
      </c>
      <c r="G905" s="46" t="str">
        <f t="shared" si="98"/>
        <v/>
      </c>
      <c r="H905" s="46" t="str">
        <f t="shared" si="99"/>
        <v/>
      </c>
    </row>
    <row r="906" spans="1:8" s="10" customFormat="1" ht="15" customHeight="1" x14ac:dyDescent="0.2">
      <c r="A906" s="10" t="str">
        <f t="shared" si="100"/>
        <v/>
      </c>
      <c r="B906" s="11" t="str">
        <f>IF(A906="","",IF(per_year=26,fst_pay_day+(pay_num-1)*per_y,IF(per_year=52,fst_pay_day+(pay_num-1)*per_y,DATE(YEAR(fst_pay_day),MONTH(fst_pay_day)+(A906-1)*IF(per_year&gt;=26,0,per_y),IF(per_year=24,IF((MOD(pay_num-1,2))=1,DAY(fst_pay_day)+14,DAY(fst_pay_day)),DAY(fst_pay_day))))))</f>
        <v/>
      </c>
      <c r="C906" s="46" t="str">
        <f t="shared" si="96"/>
        <v/>
      </c>
      <c r="D906" s="46" t="str">
        <f t="shared" si="97"/>
        <v/>
      </c>
      <c r="E906" s="47" t="str">
        <f t="shared" si="94"/>
        <v/>
      </c>
      <c r="F906" s="46" t="str">
        <f t="shared" si="95"/>
        <v/>
      </c>
      <c r="G906" s="46" t="str">
        <f t="shared" si="98"/>
        <v/>
      </c>
      <c r="H906" s="46" t="str">
        <f t="shared" si="99"/>
        <v/>
      </c>
    </row>
    <row r="907" spans="1:8" s="10" customFormat="1" ht="15" customHeight="1" x14ac:dyDescent="0.2">
      <c r="A907" s="10" t="str">
        <f t="shared" si="100"/>
        <v/>
      </c>
      <c r="B907" s="11" t="str">
        <f>IF(A907="","",IF(per_year=26,fst_pay_day+(pay_num-1)*per_y,IF(per_year=52,fst_pay_day+(pay_num-1)*per_y,DATE(YEAR(fst_pay_day),MONTH(fst_pay_day)+(A907-1)*IF(per_year&gt;=26,0,per_y),IF(per_year=24,IF((MOD(pay_num-1,2))=1,DAY(fst_pay_day)+14,DAY(fst_pay_day)),DAY(fst_pay_day))))))</f>
        <v/>
      </c>
      <c r="C907" s="46" t="str">
        <f t="shared" si="96"/>
        <v/>
      </c>
      <c r="D907" s="46" t="str">
        <f t="shared" si="97"/>
        <v/>
      </c>
      <c r="E907" s="47" t="str">
        <f t="shared" si="94"/>
        <v/>
      </c>
      <c r="F907" s="46" t="str">
        <f t="shared" si="95"/>
        <v/>
      </c>
      <c r="G907" s="46" t="str">
        <f t="shared" si="98"/>
        <v/>
      </c>
      <c r="H907" s="46" t="str">
        <f t="shared" si="99"/>
        <v/>
      </c>
    </row>
    <row r="908" spans="1:8" s="10" customFormat="1" ht="15" customHeight="1" x14ac:dyDescent="0.2">
      <c r="A908" s="10" t="str">
        <f t="shared" si="100"/>
        <v/>
      </c>
      <c r="B908" s="11" t="str">
        <f>IF(A908="","",IF(per_year=26,fst_pay_day+(pay_num-1)*per_y,IF(per_year=52,fst_pay_day+(pay_num-1)*per_y,DATE(YEAR(fst_pay_day),MONTH(fst_pay_day)+(A908-1)*IF(per_year&gt;=26,0,per_y),IF(per_year=24,IF((MOD(pay_num-1,2))=1,DAY(fst_pay_day)+14,DAY(fst_pay_day)),DAY(fst_pay_day))))))</f>
        <v/>
      </c>
      <c r="C908" s="46" t="str">
        <f t="shared" si="96"/>
        <v/>
      </c>
      <c r="D908" s="46" t="str">
        <f t="shared" si="97"/>
        <v/>
      </c>
      <c r="E908" s="47" t="str">
        <f t="shared" si="94"/>
        <v/>
      </c>
      <c r="F908" s="46" t="str">
        <f t="shared" si="95"/>
        <v/>
      </c>
      <c r="G908" s="46" t="str">
        <f t="shared" si="98"/>
        <v/>
      </c>
      <c r="H908" s="46" t="str">
        <f t="shared" si="99"/>
        <v/>
      </c>
    </row>
    <row r="909" spans="1:8" s="10" customFormat="1" ht="15" customHeight="1" x14ac:dyDescent="0.2">
      <c r="A909" s="10" t="str">
        <f t="shared" si="100"/>
        <v/>
      </c>
      <c r="B909" s="11" t="str">
        <f>IF(A909="","",IF(per_year=26,fst_pay_day+(pay_num-1)*per_y,IF(per_year=52,fst_pay_day+(pay_num-1)*per_y,DATE(YEAR(fst_pay_day),MONTH(fst_pay_day)+(A909-1)*IF(per_year&gt;=26,0,per_y),IF(per_year=24,IF((MOD(pay_num-1,2))=1,DAY(fst_pay_day)+14,DAY(fst_pay_day)),DAY(fst_pay_day))))))</f>
        <v/>
      </c>
      <c r="C909" s="46" t="str">
        <f t="shared" si="96"/>
        <v/>
      </c>
      <c r="D909" s="46" t="str">
        <f t="shared" si="97"/>
        <v/>
      </c>
      <c r="E909" s="47" t="str">
        <f t="shared" si="94"/>
        <v/>
      </c>
      <c r="F909" s="46" t="str">
        <f t="shared" si="95"/>
        <v/>
      </c>
      <c r="G909" s="46" t="str">
        <f t="shared" si="98"/>
        <v/>
      </c>
      <c r="H909" s="46" t="str">
        <f t="shared" si="99"/>
        <v/>
      </c>
    </row>
    <row r="910" spans="1:8" s="10" customFormat="1" ht="15" customHeight="1" x14ac:dyDescent="0.2">
      <c r="A910" s="10" t="str">
        <f t="shared" si="100"/>
        <v/>
      </c>
      <c r="B910" s="11" t="str">
        <f>IF(A910="","",IF(per_year=26,fst_pay_day+(pay_num-1)*per_y,IF(per_year=52,fst_pay_day+(pay_num-1)*per_y,DATE(YEAR(fst_pay_day),MONTH(fst_pay_day)+(A910-1)*IF(per_year&gt;=26,0,per_y),IF(per_year=24,IF((MOD(pay_num-1,2))=1,DAY(fst_pay_day)+14,DAY(fst_pay_day)),DAY(fst_pay_day))))))</f>
        <v/>
      </c>
      <c r="C910" s="46" t="str">
        <f t="shared" si="96"/>
        <v/>
      </c>
      <c r="D910" s="46" t="str">
        <f t="shared" si="97"/>
        <v/>
      </c>
      <c r="E910" s="47" t="str">
        <f t="shared" si="94"/>
        <v/>
      </c>
      <c r="F910" s="46" t="str">
        <f t="shared" si="95"/>
        <v/>
      </c>
      <c r="G910" s="46" t="str">
        <f t="shared" si="98"/>
        <v/>
      </c>
      <c r="H910" s="46" t="str">
        <f t="shared" si="99"/>
        <v/>
      </c>
    </row>
    <row r="911" spans="1:8" s="10" customFormat="1" ht="15" customHeight="1" x14ac:dyDescent="0.2">
      <c r="A911" s="10" t="str">
        <f t="shared" si="100"/>
        <v/>
      </c>
      <c r="B911" s="11" t="str">
        <f>IF(A911="","",IF(per_year=26,fst_pay_day+(pay_num-1)*per_y,IF(per_year=52,fst_pay_day+(pay_num-1)*per_y,DATE(YEAR(fst_pay_day),MONTH(fst_pay_day)+(A911-1)*IF(per_year&gt;=26,0,per_y),IF(per_year=24,IF((MOD(pay_num-1,2))=1,DAY(fst_pay_day)+14,DAY(fst_pay_day)),DAY(fst_pay_day))))))</f>
        <v/>
      </c>
      <c r="C911" s="46" t="str">
        <f t="shared" si="96"/>
        <v/>
      </c>
      <c r="D911" s="46" t="str">
        <f t="shared" si="97"/>
        <v/>
      </c>
      <c r="E911" s="47" t="str">
        <f t="shared" si="94"/>
        <v/>
      </c>
      <c r="F911" s="46" t="str">
        <f t="shared" si="95"/>
        <v/>
      </c>
      <c r="G911" s="46" t="str">
        <f t="shared" si="98"/>
        <v/>
      </c>
      <c r="H911" s="46" t="str">
        <f t="shared" si="99"/>
        <v/>
      </c>
    </row>
    <row r="912" spans="1:8" s="10" customFormat="1" ht="15" customHeight="1" x14ac:dyDescent="0.2">
      <c r="A912" s="10" t="str">
        <f t="shared" si="100"/>
        <v/>
      </c>
      <c r="B912" s="11" t="str">
        <f>IF(A912="","",IF(per_year=26,fst_pay_day+(pay_num-1)*per_y,IF(per_year=52,fst_pay_day+(pay_num-1)*per_y,DATE(YEAR(fst_pay_day),MONTH(fst_pay_day)+(A912-1)*IF(per_year&gt;=26,0,per_y),IF(per_year=24,IF((MOD(pay_num-1,2))=1,DAY(fst_pay_day)+14,DAY(fst_pay_day)),DAY(fst_pay_day))))))</f>
        <v/>
      </c>
      <c r="C912" s="46" t="str">
        <f t="shared" si="96"/>
        <v/>
      </c>
      <c r="D912" s="46" t="str">
        <f t="shared" si="97"/>
        <v/>
      </c>
      <c r="E912" s="47" t="str">
        <f t="shared" si="94"/>
        <v/>
      </c>
      <c r="F912" s="46" t="str">
        <f t="shared" si="95"/>
        <v/>
      </c>
      <c r="G912" s="46" t="str">
        <f t="shared" si="98"/>
        <v/>
      </c>
      <c r="H912" s="46" t="str">
        <f t="shared" si="99"/>
        <v/>
      </c>
    </row>
    <row r="913" spans="1:8" s="10" customFormat="1" ht="15" customHeight="1" x14ac:dyDescent="0.2">
      <c r="A913" s="10" t="str">
        <f t="shared" si="100"/>
        <v/>
      </c>
      <c r="B913" s="11" t="str">
        <f>IF(A913="","",IF(per_year=26,fst_pay_day+(pay_num-1)*per_y,IF(per_year=52,fst_pay_day+(pay_num-1)*per_y,DATE(YEAR(fst_pay_day),MONTH(fst_pay_day)+(A913-1)*IF(per_year&gt;=26,0,per_y),IF(per_year=24,IF((MOD(pay_num-1,2))=1,DAY(fst_pay_day)+14,DAY(fst_pay_day)),DAY(fst_pay_day))))))</f>
        <v/>
      </c>
      <c r="C913" s="46" t="str">
        <f t="shared" si="96"/>
        <v/>
      </c>
      <c r="D913" s="46" t="str">
        <f t="shared" si="97"/>
        <v/>
      </c>
      <c r="E913" s="47" t="str">
        <f t="shared" si="94"/>
        <v/>
      </c>
      <c r="F913" s="46" t="str">
        <f t="shared" si="95"/>
        <v/>
      </c>
      <c r="G913" s="46" t="str">
        <f t="shared" si="98"/>
        <v/>
      </c>
      <c r="H913" s="46" t="str">
        <f t="shared" si="99"/>
        <v/>
      </c>
    </row>
    <row r="914" spans="1:8" s="10" customFormat="1" ht="15" customHeight="1" x14ac:dyDescent="0.2">
      <c r="A914" s="10" t="str">
        <f t="shared" si="100"/>
        <v/>
      </c>
      <c r="B914" s="11" t="str">
        <f>IF(A914="","",IF(per_year=26,fst_pay_day+(pay_num-1)*per_y,IF(per_year=52,fst_pay_day+(pay_num-1)*per_y,DATE(YEAR(fst_pay_day),MONTH(fst_pay_day)+(A914-1)*IF(per_year&gt;=26,0,per_y),IF(per_year=24,IF((MOD(pay_num-1,2))=1,DAY(fst_pay_day)+14,DAY(fst_pay_day)),DAY(fst_pay_day))))))</f>
        <v/>
      </c>
      <c r="C914" s="46" t="str">
        <f t="shared" si="96"/>
        <v/>
      </c>
      <c r="D914" s="46" t="str">
        <f t="shared" si="97"/>
        <v/>
      </c>
      <c r="E914" s="47" t="str">
        <f t="shared" si="94"/>
        <v/>
      </c>
      <c r="F914" s="46" t="str">
        <f t="shared" si="95"/>
        <v/>
      </c>
      <c r="G914" s="46" t="str">
        <f t="shared" si="98"/>
        <v/>
      </c>
      <c r="H914" s="46" t="str">
        <f t="shared" si="99"/>
        <v/>
      </c>
    </row>
    <row r="915" spans="1:8" s="10" customFormat="1" ht="15" customHeight="1" x14ac:dyDescent="0.2">
      <c r="A915" s="10" t="str">
        <f t="shared" si="100"/>
        <v/>
      </c>
      <c r="B915" s="11" t="str">
        <f>IF(A915="","",IF(per_year=26,fst_pay_day+(pay_num-1)*per_y,IF(per_year=52,fst_pay_day+(pay_num-1)*per_y,DATE(YEAR(fst_pay_day),MONTH(fst_pay_day)+(A915-1)*IF(per_year&gt;=26,0,per_y),IF(per_year=24,IF((MOD(pay_num-1,2))=1,DAY(fst_pay_day)+14,DAY(fst_pay_day)),DAY(fst_pay_day))))))</f>
        <v/>
      </c>
      <c r="C915" s="46" t="str">
        <f t="shared" si="96"/>
        <v/>
      </c>
      <c r="D915" s="46" t="str">
        <f t="shared" si="97"/>
        <v/>
      </c>
      <c r="E915" s="47" t="str">
        <f t="shared" si="94"/>
        <v/>
      </c>
      <c r="F915" s="46" t="str">
        <f t="shared" si="95"/>
        <v/>
      </c>
      <c r="G915" s="46" t="str">
        <f t="shared" si="98"/>
        <v/>
      </c>
      <c r="H915" s="46" t="str">
        <f t="shared" si="99"/>
        <v/>
      </c>
    </row>
    <row r="916" spans="1:8" s="10" customFormat="1" ht="15" customHeight="1" x14ac:dyDescent="0.2">
      <c r="A916" s="10" t="str">
        <f t="shared" si="100"/>
        <v/>
      </c>
      <c r="B916" s="11" t="str">
        <f>IF(A916="","",IF(per_year=26,fst_pay_day+(pay_num-1)*per_y,IF(per_year=52,fst_pay_day+(pay_num-1)*per_y,DATE(YEAR(fst_pay_day),MONTH(fst_pay_day)+(A916-1)*IF(per_year&gt;=26,0,per_y),IF(per_year=24,IF((MOD(pay_num-1,2))=1,DAY(fst_pay_day)+14,DAY(fst_pay_day)),DAY(fst_pay_day))))))</f>
        <v/>
      </c>
      <c r="C916" s="46" t="str">
        <f t="shared" si="96"/>
        <v/>
      </c>
      <c r="D916" s="46" t="str">
        <f t="shared" si="97"/>
        <v/>
      </c>
      <c r="E916" s="47" t="str">
        <f t="shared" si="94"/>
        <v/>
      </c>
      <c r="F916" s="46" t="str">
        <f t="shared" si="95"/>
        <v/>
      </c>
      <c r="G916" s="46" t="str">
        <f t="shared" si="98"/>
        <v/>
      </c>
      <c r="H916" s="46" t="str">
        <f t="shared" si="99"/>
        <v/>
      </c>
    </row>
    <row r="917" spans="1:8" s="10" customFormat="1" ht="15" customHeight="1" x14ac:dyDescent="0.2">
      <c r="A917" s="10" t="str">
        <f t="shared" si="100"/>
        <v/>
      </c>
      <c r="B917" s="11" t="str">
        <f>IF(A917="","",IF(per_year=26,fst_pay_day+(pay_num-1)*per_y,IF(per_year=52,fst_pay_day+(pay_num-1)*per_y,DATE(YEAR(fst_pay_day),MONTH(fst_pay_day)+(A917-1)*IF(per_year&gt;=26,0,per_y),IF(per_year=24,IF((MOD(pay_num-1,2))=1,DAY(fst_pay_day)+14,DAY(fst_pay_day)),DAY(fst_pay_day))))))</f>
        <v/>
      </c>
      <c r="C917" s="46" t="str">
        <f t="shared" si="96"/>
        <v/>
      </c>
      <c r="D917" s="46" t="str">
        <f t="shared" si="97"/>
        <v/>
      </c>
      <c r="E917" s="47" t="str">
        <f t="shared" si="94"/>
        <v/>
      </c>
      <c r="F917" s="46" t="str">
        <f t="shared" si="95"/>
        <v/>
      </c>
      <c r="G917" s="46" t="str">
        <f t="shared" si="98"/>
        <v/>
      </c>
      <c r="H917" s="46" t="str">
        <f t="shared" si="99"/>
        <v/>
      </c>
    </row>
    <row r="918" spans="1:8" s="10" customFormat="1" ht="15" customHeight="1" x14ac:dyDescent="0.2">
      <c r="A918" s="10" t="str">
        <f t="shared" si="100"/>
        <v/>
      </c>
      <c r="B918" s="11" t="str">
        <f>IF(A918="","",IF(per_year=26,fst_pay_day+(pay_num-1)*per_y,IF(per_year=52,fst_pay_day+(pay_num-1)*per_y,DATE(YEAR(fst_pay_day),MONTH(fst_pay_day)+(A918-1)*IF(per_year&gt;=26,0,per_y),IF(per_year=24,IF((MOD(pay_num-1,2))=1,DAY(fst_pay_day)+14,DAY(fst_pay_day)),DAY(fst_pay_day))))))</f>
        <v/>
      </c>
      <c r="C918" s="46" t="str">
        <f t="shared" si="96"/>
        <v/>
      </c>
      <c r="D918" s="46" t="str">
        <f t="shared" si="97"/>
        <v/>
      </c>
      <c r="E918" s="47" t="str">
        <f t="shared" si="94"/>
        <v/>
      </c>
      <c r="F918" s="46" t="str">
        <f t="shared" si="95"/>
        <v/>
      </c>
      <c r="G918" s="46" t="str">
        <f t="shared" si="98"/>
        <v/>
      </c>
      <c r="H918" s="46" t="str">
        <f t="shared" si="99"/>
        <v/>
      </c>
    </row>
    <row r="919" spans="1:8" s="10" customFormat="1" ht="15" customHeight="1" x14ac:dyDescent="0.2">
      <c r="A919" s="10" t="str">
        <f t="shared" si="100"/>
        <v/>
      </c>
      <c r="B919" s="11" t="str">
        <f>IF(A919="","",IF(per_year=26,fst_pay_day+(pay_num-1)*per_y,IF(per_year=52,fst_pay_day+(pay_num-1)*per_y,DATE(YEAR(fst_pay_day),MONTH(fst_pay_day)+(A919-1)*IF(per_year&gt;=26,0,per_y),IF(per_year=24,IF((MOD(pay_num-1,2))=1,DAY(fst_pay_day)+14,DAY(fst_pay_day)),DAY(fst_pay_day))))))</f>
        <v/>
      </c>
      <c r="C919" s="46" t="str">
        <f t="shared" si="96"/>
        <v/>
      </c>
      <c r="D919" s="46" t="str">
        <f t="shared" si="97"/>
        <v/>
      </c>
      <c r="E919" s="47" t="str">
        <f t="shared" si="94"/>
        <v/>
      </c>
      <c r="F919" s="46" t="str">
        <f t="shared" si="95"/>
        <v/>
      </c>
      <c r="G919" s="46" t="str">
        <f t="shared" si="98"/>
        <v/>
      </c>
      <c r="H919" s="46" t="str">
        <f t="shared" si="99"/>
        <v/>
      </c>
    </row>
    <row r="920" spans="1:8" s="10" customFormat="1" ht="15" customHeight="1" x14ac:dyDescent="0.2">
      <c r="A920" s="10" t="str">
        <f t="shared" si="100"/>
        <v/>
      </c>
      <c r="B920" s="11" t="str">
        <f>IF(A920="","",IF(per_year=26,fst_pay_day+(pay_num-1)*per_y,IF(per_year=52,fst_pay_day+(pay_num-1)*per_y,DATE(YEAR(fst_pay_day),MONTH(fst_pay_day)+(A920-1)*IF(per_year&gt;=26,0,per_y),IF(per_year=24,IF((MOD(pay_num-1,2))=1,DAY(fst_pay_day)+14,DAY(fst_pay_day)),DAY(fst_pay_day))))))</f>
        <v/>
      </c>
      <c r="C920" s="46" t="str">
        <f t="shared" si="96"/>
        <v/>
      </c>
      <c r="D920" s="46" t="str">
        <f t="shared" si="97"/>
        <v/>
      </c>
      <c r="E920" s="47" t="str">
        <f t="shared" si="94"/>
        <v/>
      </c>
      <c r="F920" s="46" t="str">
        <f t="shared" si="95"/>
        <v/>
      </c>
      <c r="G920" s="46" t="str">
        <f t="shared" si="98"/>
        <v/>
      </c>
      <c r="H920" s="46" t="str">
        <f t="shared" si="99"/>
        <v/>
      </c>
    </row>
    <row r="921" spans="1:8" s="10" customFormat="1" ht="15" customHeight="1" x14ac:dyDescent="0.2">
      <c r="A921" s="10" t="str">
        <f t="shared" si="100"/>
        <v/>
      </c>
      <c r="B921" s="11" t="str">
        <f>IF(A921="","",IF(per_year=26,fst_pay_day+(pay_num-1)*per_y,IF(per_year=52,fst_pay_day+(pay_num-1)*per_y,DATE(YEAR(fst_pay_day),MONTH(fst_pay_day)+(A921-1)*IF(per_year&gt;=26,0,per_y),IF(per_year=24,IF((MOD(pay_num-1,2))=1,DAY(fst_pay_day)+14,DAY(fst_pay_day)),DAY(fst_pay_day))))))</f>
        <v/>
      </c>
      <c r="C921" s="46" t="str">
        <f t="shared" si="96"/>
        <v/>
      </c>
      <c r="D921" s="46" t="str">
        <f t="shared" si="97"/>
        <v/>
      </c>
      <c r="E921" s="47" t="str">
        <f t="shared" si="94"/>
        <v/>
      </c>
      <c r="F921" s="46" t="str">
        <f t="shared" si="95"/>
        <v/>
      </c>
      <c r="G921" s="46" t="str">
        <f t="shared" si="98"/>
        <v/>
      </c>
      <c r="H921" s="46" t="str">
        <f t="shared" si="99"/>
        <v/>
      </c>
    </row>
    <row r="922" spans="1:8" s="10" customFormat="1" ht="15" customHeight="1" x14ac:dyDescent="0.2">
      <c r="A922" s="10" t="str">
        <f t="shared" si="100"/>
        <v/>
      </c>
      <c r="B922" s="11" t="str">
        <f>IF(A922="","",IF(per_year=26,fst_pay_day+(pay_num-1)*per_y,IF(per_year=52,fst_pay_day+(pay_num-1)*per_y,DATE(YEAR(fst_pay_day),MONTH(fst_pay_day)+(A922-1)*IF(per_year&gt;=26,0,per_y),IF(per_year=24,IF((MOD(pay_num-1,2))=1,DAY(fst_pay_day)+14,DAY(fst_pay_day)),DAY(fst_pay_day))))))</f>
        <v/>
      </c>
      <c r="C922" s="46" t="str">
        <f t="shared" si="96"/>
        <v/>
      </c>
      <c r="D922" s="46" t="str">
        <f t="shared" si="97"/>
        <v/>
      </c>
      <c r="E922" s="47" t="str">
        <f t="shared" si="94"/>
        <v/>
      </c>
      <c r="F922" s="46" t="str">
        <f t="shared" si="95"/>
        <v/>
      </c>
      <c r="G922" s="46" t="str">
        <f t="shared" si="98"/>
        <v/>
      </c>
      <c r="H922" s="46" t="str">
        <f t="shared" si="99"/>
        <v/>
      </c>
    </row>
    <row r="923" spans="1:8" s="10" customFormat="1" ht="15" customHeight="1" x14ac:dyDescent="0.2">
      <c r="A923" s="10" t="str">
        <f t="shared" si="100"/>
        <v/>
      </c>
      <c r="B923" s="11" t="str">
        <f>IF(A923="","",IF(per_year=26,fst_pay_day+(pay_num-1)*per_y,IF(per_year=52,fst_pay_day+(pay_num-1)*per_y,DATE(YEAR(fst_pay_day),MONTH(fst_pay_day)+(A923-1)*IF(per_year&gt;=26,0,per_y),IF(per_year=24,IF((MOD(pay_num-1,2))=1,DAY(fst_pay_day)+14,DAY(fst_pay_day)),DAY(fst_pay_day))))))</f>
        <v/>
      </c>
      <c r="C923" s="46" t="str">
        <f t="shared" si="96"/>
        <v/>
      </c>
      <c r="D923" s="46" t="str">
        <f t="shared" si="97"/>
        <v/>
      </c>
      <c r="E923" s="47" t="str">
        <f t="shared" si="94"/>
        <v/>
      </c>
      <c r="F923" s="46" t="str">
        <f t="shared" si="95"/>
        <v/>
      </c>
      <c r="G923" s="46" t="str">
        <f t="shared" si="98"/>
        <v/>
      </c>
      <c r="H923" s="46" t="str">
        <f t="shared" si="99"/>
        <v/>
      </c>
    </row>
    <row r="924" spans="1:8" s="10" customFormat="1" ht="15" customHeight="1" x14ac:dyDescent="0.2">
      <c r="A924" s="10" t="str">
        <f t="shared" si="100"/>
        <v/>
      </c>
      <c r="B924" s="11" t="str">
        <f>IF(A924="","",IF(per_year=26,fst_pay_day+(pay_num-1)*per_y,IF(per_year=52,fst_pay_day+(pay_num-1)*per_y,DATE(YEAR(fst_pay_day),MONTH(fst_pay_day)+(A924-1)*IF(per_year&gt;=26,0,per_y),IF(per_year=24,IF((MOD(pay_num-1,2))=1,DAY(fst_pay_day)+14,DAY(fst_pay_day)),DAY(fst_pay_day))))))</f>
        <v/>
      </c>
      <c r="C924" s="46" t="str">
        <f t="shared" si="96"/>
        <v/>
      </c>
      <c r="D924" s="46" t="str">
        <f t="shared" si="97"/>
        <v/>
      </c>
      <c r="E924" s="47" t="str">
        <f t="shared" si="94"/>
        <v/>
      </c>
      <c r="F924" s="46" t="str">
        <f t="shared" si="95"/>
        <v/>
      </c>
      <c r="G924" s="46" t="str">
        <f t="shared" si="98"/>
        <v/>
      </c>
      <c r="H924" s="46" t="str">
        <f t="shared" si="99"/>
        <v/>
      </c>
    </row>
    <row r="925" spans="1:8" s="10" customFormat="1" ht="15" customHeight="1" x14ac:dyDescent="0.2">
      <c r="A925" s="10" t="str">
        <f t="shared" si="100"/>
        <v/>
      </c>
      <c r="B925" s="11" t="str">
        <f>IF(A925="","",IF(per_year=26,fst_pay_day+(pay_num-1)*per_y,IF(per_year=52,fst_pay_day+(pay_num-1)*per_y,DATE(YEAR(fst_pay_day),MONTH(fst_pay_day)+(A925-1)*IF(per_year&gt;=26,0,per_y),IF(per_year=24,IF((MOD(pay_num-1,2))=1,DAY(fst_pay_day)+14,DAY(fst_pay_day)),DAY(fst_pay_day))))))</f>
        <v/>
      </c>
      <c r="C925" s="46" t="str">
        <f t="shared" si="96"/>
        <v/>
      </c>
      <c r="D925" s="46" t="str">
        <f t="shared" si="97"/>
        <v/>
      </c>
      <c r="E925" s="47" t="str">
        <f t="shared" si="94"/>
        <v/>
      </c>
      <c r="F925" s="46" t="str">
        <f t="shared" si="95"/>
        <v/>
      </c>
      <c r="G925" s="46" t="str">
        <f t="shared" si="98"/>
        <v/>
      </c>
      <c r="H925" s="46" t="str">
        <f t="shared" si="99"/>
        <v/>
      </c>
    </row>
    <row r="926" spans="1:8" s="10" customFormat="1" ht="15" customHeight="1" x14ac:dyDescent="0.2">
      <c r="A926" s="10" t="str">
        <f t="shared" si="100"/>
        <v/>
      </c>
      <c r="B926" s="11" t="str">
        <f>IF(A926="","",IF(per_year=26,fst_pay_day+(pay_num-1)*per_y,IF(per_year=52,fst_pay_day+(pay_num-1)*per_y,DATE(YEAR(fst_pay_day),MONTH(fst_pay_day)+(A926-1)*IF(per_year&gt;=26,0,per_y),IF(per_year=24,IF((MOD(pay_num-1,2))=1,DAY(fst_pay_day)+14,DAY(fst_pay_day)),DAY(fst_pay_day))))))</f>
        <v/>
      </c>
      <c r="C926" s="46" t="str">
        <f t="shared" si="96"/>
        <v/>
      </c>
      <c r="D926" s="46" t="str">
        <f t="shared" si="97"/>
        <v/>
      </c>
      <c r="E926" s="47" t="str">
        <f t="shared" si="94"/>
        <v/>
      </c>
      <c r="F926" s="46" t="str">
        <f t="shared" si="95"/>
        <v/>
      </c>
      <c r="G926" s="46" t="str">
        <f t="shared" si="98"/>
        <v/>
      </c>
      <c r="H926" s="46" t="str">
        <f t="shared" si="99"/>
        <v/>
      </c>
    </row>
    <row r="927" spans="1:8" s="10" customFormat="1" ht="15" customHeight="1" x14ac:dyDescent="0.2">
      <c r="A927" s="10" t="str">
        <f t="shared" si="100"/>
        <v/>
      </c>
      <c r="B927" s="11" t="str">
        <f>IF(A927="","",IF(per_year=26,fst_pay_day+(pay_num-1)*per_y,IF(per_year=52,fst_pay_day+(pay_num-1)*per_y,DATE(YEAR(fst_pay_day),MONTH(fst_pay_day)+(A927-1)*IF(per_year&gt;=26,0,per_y),IF(per_year=24,IF((MOD(pay_num-1,2))=1,DAY(fst_pay_day)+14,DAY(fst_pay_day)),DAY(fst_pay_day))))))</f>
        <v/>
      </c>
      <c r="C927" s="46" t="str">
        <f t="shared" si="96"/>
        <v/>
      </c>
      <c r="D927" s="46" t="str">
        <f t="shared" si="97"/>
        <v/>
      </c>
      <c r="E927" s="47" t="str">
        <f t="shared" si="94"/>
        <v/>
      </c>
      <c r="F927" s="46" t="str">
        <f t="shared" si="95"/>
        <v/>
      </c>
      <c r="G927" s="46" t="str">
        <f t="shared" si="98"/>
        <v/>
      </c>
      <c r="H927" s="46" t="str">
        <f t="shared" si="99"/>
        <v/>
      </c>
    </row>
    <row r="928" spans="1:8" s="10" customFormat="1" ht="15" customHeight="1" x14ac:dyDescent="0.2">
      <c r="A928" s="10" t="str">
        <f t="shared" si="100"/>
        <v/>
      </c>
      <c r="B928" s="11" t="str">
        <f>IF(A928="","",IF(per_year=26,fst_pay_day+(pay_num-1)*per_y,IF(per_year=52,fst_pay_day+(pay_num-1)*per_y,DATE(YEAR(fst_pay_day),MONTH(fst_pay_day)+(A928-1)*IF(per_year&gt;=26,0,per_y),IF(per_year=24,IF((MOD(pay_num-1,2))=1,DAY(fst_pay_day)+14,DAY(fst_pay_day)),DAY(fst_pay_day))))))</f>
        <v/>
      </c>
      <c r="C928" s="46" t="str">
        <f t="shared" si="96"/>
        <v/>
      </c>
      <c r="D928" s="46" t="str">
        <f t="shared" si="97"/>
        <v/>
      </c>
      <c r="E928" s="47" t="str">
        <f t="shared" si="94"/>
        <v/>
      </c>
      <c r="F928" s="46" t="str">
        <f t="shared" si="95"/>
        <v/>
      </c>
      <c r="G928" s="46" t="str">
        <f t="shared" si="98"/>
        <v/>
      </c>
      <c r="H928" s="46" t="str">
        <f t="shared" si="99"/>
        <v/>
      </c>
    </row>
    <row r="929" spans="1:8" s="10" customFormat="1" ht="15" customHeight="1" x14ac:dyDescent="0.2">
      <c r="A929" s="10" t="str">
        <f t="shared" si="100"/>
        <v/>
      </c>
      <c r="B929" s="11" t="str">
        <f>IF(A929="","",IF(per_year=26,fst_pay_day+(pay_num-1)*per_y,IF(per_year=52,fst_pay_day+(pay_num-1)*per_y,DATE(YEAR(fst_pay_day),MONTH(fst_pay_day)+(A929-1)*IF(per_year&gt;=26,0,per_y),IF(per_year=24,IF((MOD(pay_num-1,2))=1,DAY(fst_pay_day)+14,DAY(fst_pay_day)),DAY(fst_pay_day))))))</f>
        <v/>
      </c>
      <c r="C929" s="46" t="str">
        <f t="shared" si="96"/>
        <v/>
      </c>
      <c r="D929" s="46" t="str">
        <f t="shared" si="97"/>
        <v/>
      </c>
      <c r="E929" s="47" t="str">
        <f t="shared" si="94"/>
        <v/>
      </c>
      <c r="F929" s="46" t="str">
        <f t="shared" si="95"/>
        <v/>
      </c>
      <c r="G929" s="46" t="str">
        <f t="shared" si="98"/>
        <v/>
      </c>
      <c r="H929" s="46" t="str">
        <f t="shared" si="99"/>
        <v/>
      </c>
    </row>
    <row r="930" spans="1:8" s="10" customFormat="1" ht="15" customHeight="1" x14ac:dyDescent="0.2">
      <c r="A930" s="10" t="str">
        <f t="shared" si="100"/>
        <v/>
      </c>
      <c r="B930" s="11" t="str">
        <f>IF(A930="","",IF(per_year=26,fst_pay_day+(pay_num-1)*per_y,IF(per_year=52,fst_pay_day+(pay_num-1)*per_y,DATE(YEAR(fst_pay_day),MONTH(fst_pay_day)+(A930-1)*IF(per_year&gt;=26,0,per_y),IF(per_year=24,IF((MOD(pay_num-1,2))=1,DAY(fst_pay_day)+14,DAY(fst_pay_day)),DAY(fst_pay_day))))))</f>
        <v/>
      </c>
      <c r="C930" s="46" t="str">
        <f t="shared" si="96"/>
        <v/>
      </c>
      <c r="D930" s="46" t="str">
        <f t="shared" si="97"/>
        <v/>
      </c>
      <c r="E930" s="47" t="str">
        <f t="shared" si="94"/>
        <v/>
      </c>
      <c r="F930" s="46" t="str">
        <f t="shared" si="95"/>
        <v/>
      </c>
      <c r="G930" s="46" t="str">
        <f t="shared" si="98"/>
        <v/>
      </c>
      <c r="H930" s="46" t="str">
        <f t="shared" si="99"/>
        <v/>
      </c>
    </row>
    <row r="931" spans="1:8" s="10" customFormat="1" ht="15" customHeight="1" x14ac:dyDescent="0.2">
      <c r="A931" s="10" t="str">
        <f t="shared" si="100"/>
        <v/>
      </c>
      <c r="B931" s="11" t="str">
        <f>IF(A931="","",IF(per_year=26,fst_pay_day+(pay_num-1)*per_y,IF(per_year=52,fst_pay_day+(pay_num-1)*per_y,DATE(YEAR(fst_pay_day),MONTH(fst_pay_day)+(A931-1)*IF(per_year&gt;=26,0,per_y),IF(per_year=24,IF((MOD(pay_num-1,2))=1,DAY(fst_pay_day)+14,DAY(fst_pay_day)),DAY(fst_pay_day))))))</f>
        <v/>
      </c>
      <c r="C931" s="46" t="str">
        <f t="shared" si="96"/>
        <v/>
      </c>
      <c r="D931" s="46" t="str">
        <f t="shared" si="97"/>
        <v/>
      </c>
      <c r="E931" s="47" t="str">
        <f t="shared" si="94"/>
        <v/>
      </c>
      <c r="F931" s="46" t="str">
        <f t="shared" si="95"/>
        <v/>
      </c>
      <c r="G931" s="46" t="str">
        <f t="shared" si="98"/>
        <v/>
      </c>
      <c r="H931" s="46" t="str">
        <f t="shared" si="99"/>
        <v/>
      </c>
    </row>
    <row r="932" spans="1:8" s="10" customFormat="1" ht="15" customHeight="1" x14ac:dyDescent="0.2">
      <c r="A932" s="10" t="str">
        <f t="shared" si="100"/>
        <v/>
      </c>
      <c r="B932" s="11" t="str">
        <f>IF(A932="","",IF(per_year=26,fst_pay_day+(pay_num-1)*per_y,IF(per_year=52,fst_pay_day+(pay_num-1)*per_y,DATE(YEAR(fst_pay_day),MONTH(fst_pay_day)+(A932-1)*IF(per_year&gt;=26,0,per_y),IF(per_year=24,IF((MOD(pay_num-1,2))=1,DAY(fst_pay_day)+14,DAY(fst_pay_day)),DAY(fst_pay_day))))))</f>
        <v/>
      </c>
      <c r="C932" s="46" t="str">
        <f t="shared" si="96"/>
        <v/>
      </c>
      <c r="D932" s="46" t="str">
        <f t="shared" si="97"/>
        <v/>
      </c>
      <c r="E932" s="47" t="str">
        <f t="shared" si="94"/>
        <v/>
      </c>
      <c r="F932" s="46" t="str">
        <f t="shared" si="95"/>
        <v/>
      </c>
      <c r="G932" s="46" t="str">
        <f t="shared" si="98"/>
        <v/>
      </c>
      <c r="H932" s="46" t="str">
        <f t="shared" si="99"/>
        <v/>
      </c>
    </row>
    <row r="933" spans="1:8" s="10" customFormat="1" ht="15" customHeight="1" x14ac:dyDescent="0.2">
      <c r="A933" s="10" t="str">
        <f t="shared" si="100"/>
        <v/>
      </c>
      <c r="B933" s="11" t="str">
        <f>IF(A933="","",IF(per_year=26,fst_pay_day+(pay_num-1)*per_y,IF(per_year=52,fst_pay_day+(pay_num-1)*per_y,DATE(YEAR(fst_pay_day),MONTH(fst_pay_day)+(A933-1)*IF(per_year&gt;=26,0,per_y),IF(per_year=24,IF((MOD(pay_num-1,2))=1,DAY(fst_pay_day)+14,DAY(fst_pay_day)),DAY(fst_pay_day))))))</f>
        <v/>
      </c>
      <c r="C933" s="46" t="str">
        <f t="shared" si="96"/>
        <v/>
      </c>
      <c r="D933" s="46" t="str">
        <f t="shared" si="97"/>
        <v/>
      </c>
      <c r="E933" s="47" t="str">
        <f t="shared" si="94"/>
        <v/>
      </c>
      <c r="F933" s="46" t="str">
        <f t="shared" si="95"/>
        <v/>
      </c>
      <c r="G933" s="46" t="str">
        <f t="shared" si="98"/>
        <v/>
      </c>
      <c r="H933" s="46" t="str">
        <f t="shared" si="99"/>
        <v/>
      </c>
    </row>
    <row r="934" spans="1:8" s="10" customFormat="1" ht="15" customHeight="1" x14ac:dyDescent="0.2">
      <c r="A934" s="10" t="str">
        <f t="shared" si="100"/>
        <v/>
      </c>
      <c r="B934" s="11" t="str">
        <f>IF(A934="","",IF(per_year=26,fst_pay_day+(pay_num-1)*per_y,IF(per_year=52,fst_pay_day+(pay_num-1)*per_y,DATE(YEAR(fst_pay_day),MONTH(fst_pay_day)+(A934-1)*IF(per_year&gt;=26,0,per_y),IF(per_year=24,IF((MOD(pay_num-1,2))=1,DAY(fst_pay_day)+14,DAY(fst_pay_day)),DAY(fst_pay_day))))))</f>
        <v/>
      </c>
      <c r="C934" s="46" t="str">
        <f t="shared" si="96"/>
        <v/>
      </c>
      <c r="D934" s="46" t="str">
        <f t="shared" si="97"/>
        <v/>
      </c>
      <c r="E934" s="47" t="str">
        <f t="shared" si="94"/>
        <v/>
      </c>
      <c r="F934" s="46" t="str">
        <f t="shared" si="95"/>
        <v/>
      </c>
      <c r="G934" s="46" t="str">
        <f t="shared" si="98"/>
        <v/>
      </c>
      <c r="H934" s="46" t="str">
        <f t="shared" si="99"/>
        <v/>
      </c>
    </row>
    <row r="935" spans="1:8" s="10" customFormat="1" ht="15" customHeight="1" x14ac:dyDescent="0.2">
      <c r="A935" s="10" t="str">
        <f t="shared" si="100"/>
        <v/>
      </c>
      <c r="B935" s="11" t="str">
        <f>IF(A935="","",IF(per_year=26,fst_pay_day+(pay_num-1)*per_y,IF(per_year=52,fst_pay_day+(pay_num-1)*per_y,DATE(YEAR(fst_pay_day),MONTH(fst_pay_day)+(A935-1)*IF(per_year&gt;=26,0,per_y),IF(per_year=24,IF((MOD(pay_num-1,2))=1,DAY(fst_pay_day)+14,DAY(fst_pay_day)),DAY(fst_pay_day))))))</f>
        <v/>
      </c>
      <c r="C935" s="46" t="str">
        <f t="shared" si="96"/>
        <v/>
      </c>
      <c r="D935" s="46" t="str">
        <f t="shared" si="97"/>
        <v/>
      </c>
      <c r="E935" s="47" t="str">
        <f t="shared" si="94"/>
        <v/>
      </c>
      <c r="F935" s="46" t="str">
        <f t="shared" si="95"/>
        <v/>
      </c>
      <c r="G935" s="46" t="str">
        <f t="shared" si="98"/>
        <v/>
      </c>
      <c r="H935" s="46" t="str">
        <f t="shared" si="99"/>
        <v/>
      </c>
    </row>
    <row r="936" spans="1:8" s="10" customFormat="1" ht="15" customHeight="1" x14ac:dyDescent="0.2">
      <c r="A936" s="10" t="str">
        <f t="shared" si="100"/>
        <v/>
      </c>
      <c r="B936" s="11" t="str">
        <f>IF(A936="","",IF(per_year=26,fst_pay_day+(pay_num-1)*per_y,IF(per_year=52,fst_pay_day+(pay_num-1)*per_y,DATE(YEAR(fst_pay_day),MONTH(fst_pay_day)+(A936-1)*IF(per_year&gt;=26,0,per_y),IF(per_year=24,IF((MOD(pay_num-1,2))=1,DAY(fst_pay_day)+14,DAY(fst_pay_day)),DAY(fst_pay_day))))))</f>
        <v/>
      </c>
      <c r="C936" s="46" t="str">
        <f t="shared" si="96"/>
        <v/>
      </c>
      <c r="D936" s="46" t="str">
        <f t="shared" si="97"/>
        <v/>
      </c>
      <c r="E936" s="47" t="str">
        <f t="shared" si="94"/>
        <v/>
      </c>
      <c r="F936" s="46" t="str">
        <f t="shared" si="95"/>
        <v/>
      </c>
      <c r="G936" s="46" t="str">
        <f t="shared" si="98"/>
        <v/>
      </c>
      <c r="H936" s="46" t="str">
        <f t="shared" si="99"/>
        <v/>
      </c>
    </row>
    <row r="937" spans="1:8" s="10" customFormat="1" ht="15" customHeight="1" x14ac:dyDescent="0.2">
      <c r="A937" s="10" t="str">
        <f t="shared" si="100"/>
        <v/>
      </c>
      <c r="B937" s="11" t="str">
        <f>IF(A937="","",IF(per_year=26,fst_pay_day+(pay_num-1)*per_y,IF(per_year=52,fst_pay_day+(pay_num-1)*per_y,DATE(YEAR(fst_pay_day),MONTH(fst_pay_day)+(A937-1)*IF(per_year&gt;=26,0,per_y),IF(per_year=24,IF((MOD(pay_num-1,2))=1,DAY(fst_pay_day)+14,DAY(fst_pay_day)),DAY(fst_pay_day))))))</f>
        <v/>
      </c>
      <c r="C937" s="46" t="str">
        <f t="shared" si="96"/>
        <v/>
      </c>
      <c r="D937" s="46" t="str">
        <f t="shared" si="97"/>
        <v/>
      </c>
      <c r="E937" s="47" t="str">
        <f t="shared" si="94"/>
        <v/>
      </c>
      <c r="F937" s="46" t="str">
        <f t="shared" si="95"/>
        <v/>
      </c>
      <c r="G937" s="46" t="str">
        <f t="shared" si="98"/>
        <v/>
      </c>
      <c r="H937" s="46" t="str">
        <f t="shared" si="99"/>
        <v/>
      </c>
    </row>
    <row r="938" spans="1:8" s="10" customFormat="1" ht="15" customHeight="1" x14ac:dyDescent="0.2">
      <c r="A938" s="10" t="str">
        <f t="shared" si="100"/>
        <v/>
      </c>
      <c r="B938" s="11" t="str">
        <f>IF(A938="","",IF(per_year=26,fst_pay_day+(pay_num-1)*per_y,IF(per_year=52,fst_pay_day+(pay_num-1)*per_y,DATE(YEAR(fst_pay_day),MONTH(fst_pay_day)+(A938-1)*IF(per_year&gt;=26,0,per_y),IF(per_year=24,IF((MOD(pay_num-1,2))=1,DAY(fst_pay_day)+14,DAY(fst_pay_day)),DAY(fst_pay_day))))))</f>
        <v/>
      </c>
      <c r="C938" s="46" t="str">
        <f t="shared" si="96"/>
        <v/>
      </c>
      <c r="D938" s="46" t="str">
        <f t="shared" si="97"/>
        <v/>
      </c>
      <c r="E938" s="47" t="str">
        <f t="shared" si="94"/>
        <v/>
      </c>
      <c r="F938" s="46" t="str">
        <f t="shared" si="95"/>
        <v/>
      </c>
      <c r="G938" s="46" t="str">
        <f t="shared" si="98"/>
        <v/>
      </c>
      <c r="H938" s="46" t="str">
        <f t="shared" si="99"/>
        <v/>
      </c>
    </row>
    <row r="939" spans="1:8" s="10" customFormat="1" ht="15" customHeight="1" x14ac:dyDescent="0.2">
      <c r="A939" s="10" t="str">
        <f t="shared" si="100"/>
        <v/>
      </c>
      <c r="B939" s="11" t="str">
        <f>IF(A939="","",IF(per_year=26,fst_pay_day+(pay_num-1)*per_y,IF(per_year=52,fst_pay_day+(pay_num-1)*per_y,DATE(YEAR(fst_pay_day),MONTH(fst_pay_day)+(A939-1)*IF(per_year&gt;=26,0,per_y),IF(per_year=24,IF((MOD(pay_num-1,2))=1,DAY(fst_pay_day)+14,DAY(fst_pay_day)),DAY(fst_pay_day))))))</f>
        <v/>
      </c>
      <c r="C939" s="46" t="str">
        <f t="shared" si="96"/>
        <v/>
      </c>
      <c r="D939" s="46" t="str">
        <f t="shared" si="97"/>
        <v/>
      </c>
      <c r="E939" s="47" t="str">
        <f t="shared" si="94"/>
        <v/>
      </c>
      <c r="F939" s="46" t="str">
        <f t="shared" si="95"/>
        <v/>
      </c>
      <c r="G939" s="46" t="str">
        <f t="shared" si="98"/>
        <v/>
      </c>
      <c r="H939" s="46" t="str">
        <f t="shared" si="99"/>
        <v/>
      </c>
    </row>
    <row r="940" spans="1:8" s="10" customFormat="1" ht="15" customHeight="1" x14ac:dyDescent="0.2">
      <c r="A940" s="10" t="str">
        <f t="shared" si="100"/>
        <v/>
      </c>
      <c r="B940" s="11" t="str">
        <f>IF(A940="","",IF(per_year=26,fst_pay_day+(pay_num-1)*per_y,IF(per_year=52,fst_pay_day+(pay_num-1)*per_y,DATE(YEAR(fst_pay_day),MONTH(fst_pay_day)+(A940-1)*IF(per_year&gt;=26,0,per_y),IF(per_year=24,IF((MOD(pay_num-1,2))=1,DAY(fst_pay_day)+14,DAY(fst_pay_day)),DAY(fst_pay_day))))))</f>
        <v/>
      </c>
      <c r="C940" s="46" t="str">
        <f t="shared" si="96"/>
        <v/>
      </c>
      <c r="D940" s="46" t="str">
        <f t="shared" si="97"/>
        <v/>
      </c>
      <c r="E940" s="47" t="str">
        <f t="shared" si="94"/>
        <v/>
      </c>
      <c r="F940" s="46" t="str">
        <f t="shared" si="95"/>
        <v/>
      </c>
      <c r="G940" s="46" t="str">
        <f t="shared" si="98"/>
        <v/>
      </c>
      <c r="H940" s="46" t="str">
        <f t="shared" si="99"/>
        <v/>
      </c>
    </row>
    <row r="941" spans="1:8" s="10" customFormat="1" ht="15" customHeight="1" x14ac:dyDescent="0.2">
      <c r="A941" s="10" t="str">
        <f t="shared" si="100"/>
        <v/>
      </c>
      <c r="B941" s="11" t="str">
        <f>IF(A941="","",IF(per_year=26,fst_pay_day+(pay_num-1)*per_y,IF(per_year=52,fst_pay_day+(pay_num-1)*per_y,DATE(YEAR(fst_pay_day),MONTH(fst_pay_day)+(A941-1)*IF(per_year&gt;=26,0,per_y),IF(per_year=24,IF((MOD(pay_num-1,2))=1,DAY(fst_pay_day)+14,DAY(fst_pay_day)),DAY(fst_pay_day))))))</f>
        <v/>
      </c>
      <c r="C941" s="46" t="str">
        <f t="shared" si="96"/>
        <v/>
      </c>
      <c r="D941" s="46" t="str">
        <f t="shared" si="97"/>
        <v/>
      </c>
      <c r="E941" s="47" t="str">
        <f t="shared" si="94"/>
        <v/>
      </c>
      <c r="F941" s="46" t="str">
        <f t="shared" si="95"/>
        <v/>
      </c>
      <c r="G941" s="46" t="str">
        <f t="shared" si="98"/>
        <v/>
      </c>
      <c r="H941" s="46" t="str">
        <f t="shared" si="99"/>
        <v/>
      </c>
    </row>
    <row r="942" spans="1:8" s="10" customFormat="1" ht="15" customHeight="1" x14ac:dyDescent="0.2">
      <c r="A942" s="10" t="str">
        <f t="shared" si="100"/>
        <v/>
      </c>
      <c r="B942" s="11" t="str">
        <f>IF(A942="","",IF(per_year=26,fst_pay_day+(pay_num-1)*per_y,IF(per_year=52,fst_pay_day+(pay_num-1)*per_y,DATE(YEAR(fst_pay_day),MONTH(fst_pay_day)+(A942-1)*IF(per_year&gt;=26,0,per_y),IF(per_year=24,IF((MOD(pay_num-1,2))=1,DAY(fst_pay_day)+14,DAY(fst_pay_day)),DAY(fst_pay_day))))))</f>
        <v/>
      </c>
      <c r="C942" s="46" t="str">
        <f t="shared" si="96"/>
        <v/>
      </c>
      <c r="D942" s="46" t="str">
        <f t="shared" si="97"/>
        <v/>
      </c>
      <c r="E942" s="47" t="str">
        <f t="shared" si="94"/>
        <v/>
      </c>
      <c r="F942" s="46" t="str">
        <f t="shared" si="95"/>
        <v/>
      </c>
      <c r="G942" s="46" t="str">
        <f t="shared" si="98"/>
        <v/>
      </c>
      <c r="H942" s="46" t="str">
        <f t="shared" si="99"/>
        <v/>
      </c>
    </row>
    <row r="943" spans="1:8" s="10" customFormat="1" ht="15" customHeight="1" x14ac:dyDescent="0.2">
      <c r="A943" s="10" t="str">
        <f t="shared" si="100"/>
        <v/>
      </c>
      <c r="B943" s="11" t="str">
        <f>IF(A943="","",IF(per_year=26,fst_pay_day+(pay_num-1)*per_y,IF(per_year=52,fst_pay_day+(pay_num-1)*per_y,DATE(YEAR(fst_pay_day),MONTH(fst_pay_day)+(A943-1)*IF(per_year&gt;=26,0,per_y),IF(per_year=24,IF((MOD(pay_num-1,2))=1,DAY(fst_pay_day)+14,DAY(fst_pay_day)),DAY(fst_pay_day))))))</f>
        <v/>
      </c>
      <c r="C943" s="46" t="str">
        <f t="shared" si="96"/>
        <v/>
      </c>
      <c r="D943" s="46" t="str">
        <f t="shared" si="97"/>
        <v/>
      </c>
      <c r="E943" s="47" t="str">
        <f t="shared" si="94"/>
        <v/>
      </c>
      <c r="F943" s="46" t="str">
        <f t="shared" si="95"/>
        <v/>
      </c>
      <c r="G943" s="46" t="str">
        <f t="shared" si="98"/>
        <v/>
      </c>
      <c r="H943" s="46" t="str">
        <f t="shared" si="99"/>
        <v/>
      </c>
    </row>
    <row r="944" spans="1:8" s="10" customFormat="1" ht="15" customHeight="1" x14ac:dyDescent="0.2">
      <c r="A944" s="10" t="str">
        <f t="shared" si="100"/>
        <v/>
      </c>
      <c r="B944" s="11" t="str">
        <f>IF(A944="","",IF(per_year=26,fst_pay_day+(pay_num-1)*per_y,IF(per_year=52,fst_pay_day+(pay_num-1)*per_y,DATE(YEAR(fst_pay_day),MONTH(fst_pay_day)+(A944-1)*IF(per_year&gt;=26,0,per_y),IF(per_year=24,IF((MOD(pay_num-1,2))=1,DAY(fst_pay_day)+14,DAY(fst_pay_day)),DAY(fst_pay_day))))))</f>
        <v/>
      </c>
      <c r="C944" s="46" t="str">
        <f t="shared" si="96"/>
        <v/>
      </c>
      <c r="D944" s="46" t="str">
        <f t="shared" si="97"/>
        <v/>
      </c>
      <c r="E944" s="47" t="str">
        <f t="shared" si="94"/>
        <v/>
      </c>
      <c r="F944" s="46" t="str">
        <f t="shared" si="95"/>
        <v/>
      </c>
      <c r="G944" s="46" t="str">
        <f t="shared" si="98"/>
        <v/>
      </c>
      <c r="H944" s="46" t="str">
        <f t="shared" si="99"/>
        <v/>
      </c>
    </row>
    <row r="945" spans="1:8" s="10" customFormat="1" ht="15" customHeight="1" x14ac:dyDescent="0.2">
      <c r="A945" s="10" t="str">
        <f t="shared" si="100"/>
        <v/>
      </c>
      <c r="B945" s="11" t="str">
        <f>IF(A945="","",IF(per_year=26,fst_pay_day+(pay_num-1)*per_y,IF(per_year=52,fst_pay_day+(pay_num-1)*per_y,DATE(YEAR(fst_pay_day),MONTH(fst_pay_day)+(A945-1)*IF(per_year&gt;=26,0,per_y),IF(per_year=24,IF((MOD(pay_num-1,2))=1,DAY(fst_pay_day)+14,DAY(fst_pay_day)),DAY(fst_pay_day))))))</f>
        <v/>
      </c>
      <c r="C945" s="46" t="str">
        <f t="shared" si="96"/>
        <v/>
      </c>
      <c r="D945" s="46" t="str">
        <f t="shared" si="97"/>
        <v/>
      </c>
      <c r="E945" s="47" t="str">
        <f t="shared" si="94"/>
        <v/>
      </c>
      <c r="F945" s="46" t="str">
        <f t="shared" si="95"/>
        <v/>
      </c>
      <c r="G945" s="46" t="str">
        <f t="shared" si="98"/>
        <v/>
      </c>
      <c r="H945" s="46" t="str">
        <f t="shared" si="99"/>
        <v/>
      </c>
    </row>
    <row r="946" spans="1:8" s="10" customFormat="1" ht="15" customHeight="1" x14ac:dyDescent="0.2">
      <c r="A946" s="10" t="str">
        <f t="shared" si="100"/>
        <v/>
      </c>
      <c r="B946" s="11" t="str">
        <f>IF(A946="","",IF(per_year=26,fst_pay_day+(pay_num-1)*per_y,IF(per_year=52,fst_pay_day+(pay_num-1)*per_y,DATE(YEAR(fst_pay_day),MONTH(fst_pay_day)+(A946-1)*IF(per_year&gt;=26,0,per_y),IF(per_year=24,IF((MOD(pay_num-1,2))=1,DAY(fst_pay_day)+14,DAY(fst_pay_day)),DAY(fst_pay_day))))))</f>
        <v/>
      </c>
      <c r="C946" s="46" t="str">
        <f t="shared" si="96"/>
        <v/>
      </c>
      <c r="D946" s="46" t="str">
        <f t="shared" si="97"/>
        <v/>
      </c>
      <c r="E946" s="47" t="str">
        <f t="shared" si="94"/>
        <v/>
      </c>
      <c r="F946" s="46" t="str">
        <f t="shared" si="95"/>
        <v/>
      </c>
      <c r="G946" s="46" t="str">
        <f t="shared" si="98"/>
        <v/>
      </c>
      <c r="H946" s="46" t="str">
        <f t="shared" si="99"/>
        <v/>
      </c>
    </row>
    <row r="947" spans="1:8" s="10" customFormat="1" ht="15" customHeight="1" x14ac:dyDescent="0.2">
      <c r="A947" s="10" t="str">
        <f t="shared" si="100"/>
        <v/>
      </c>
      <c r="B947" s="11" t="str">
        <f>IF(A947="","",IF(per_year=26,fst_pay_day+(pay_num-1)*per_y,IF(per_year=52,fst_pay_day+(pay_num-1)*per_y,DATE(YEAR(fst_pay_day),MONTH(fst_pay_day)+(A947-1)*IF(per_year&gt;=26,0,per_y),IF(per_year=24,IF((MOD(pay_num-1,2))=1,DAY(fst_pay_day)+14,DAY(fst_pay_day)),DAY(fst_pay_day))))))</f>
        <v/>
      </c>
      <c r="C947" s="46" t="str">
        <f t="shared" si="96"/>
        <v/>
      </c>
      <c r="D947" s="46" t="str">
        <f t="shared" si="97"/>
        <v/>
      </c>
      <c r="E947" s="47" t="str">
        <f t="shared" si="94"/>
        <v/>
      </c>
      <c r="F947" s="46" t="str">
        <f t="shared" si="95"/>
        <v/>
      </c>
      <c r="G947" s="46" t="str">
        <f t="shared" si="98"/>
        <v/>
      </c>
      <c r="H947" s="46" t="str">
        <f t="shared" si="99"/>
        <v/>
      </c>
    </row>
    <row r="948" spans="1:8" s="10" customFormat="1" ht="15" customHeight="1" x14ac:dyDescent="0.2">
      <c r="A948" s="10" t="str">
        <f t="shared" si="100"/>
        <v/>
      </c>
      <c r="B948" s="11" t="str">
        <f>IF(A948="","",IF(per_year=26,fst_pay_day+(pay_num-1)*per_y,IF(per_year=52,fst_pay_day+(pay_num-1)*per_y,DATE(YEAR(fst_pay_day),MONTH(fst_pay_day)+(A948-1)*IF(per_year&gt;=26,0,per_y),IF(per_year=24,IF((MOD(pay_num-1,2))=1,DAY(fst_pay_day)+14,DAY(fst_pay_day)),DAY(fst_pay_day))))))</f>
        <v/>
      </c>
      <c r="C948" s="46" t="str">
        <f t="shared" si="96"/>
        <v/>
      </c>
      <c r="D948" s="46" t="str">
        <f t="shared" si="97"/>
        <v/>
      </c>
      <c r="E948" s="47" t="str">
        <f t="shared" si="94"/>
        <v/>
      </c>
      <c r="F948" s="46" t="str">
        <f t="shared" si="95"/>
        <v/>
      </c>
      <c r="G948" s="46" t="str">
        <f t="shared" si="98"/>
        <v/>
      </c>
      <c r="H948" s="46" t="str">
        <f t="shared" si="99"/>
        <v/>
      </c>
    </row>
    <row r="949" spans="1:8" s="10" customFormat="1" ht="15" customHeight="1" x14ac:dyDescent="0.2">
      <c r="A949" s="10" t="str">
        <f t="shared" si="100"/>
        <v/>
      </c>
      <c r="B949" s="11" t="str">
        <f>IF(A949="","",IF(per_year=26,fst_pay_day+(pay_num-1)*per_y,IF(per_year=52,fst_pay_day+(pay_num-1)*per_y,DATE(YEAR(fst_pay_day),MONTH(fst_pay_day)+(A949-1)*IF(per_year&gt;=26,0,per_y),IF(per_year=24,IF((MOD(pay_num-1,2))=1,DAY(fst_pay_day)+14,DAY(fst_pay_day)),DAY(fst_pay_day))))))</f>
        <v/>
      </c>
      <c r="C949" s="46" t="str">
        <f t="shared" si="96"/>
        <v/>
      </c>
      <c r="D949" s="46" t="str">
        <f t="shared" si="97"/>
        <v/>
      </c>
      <c r="E949" s="47" t="str">
        <f t="shared" si="94"/>
        <v/>
      </c>
      <c r="F949" s="46" t="str">
        <f t="shared" si="95"/>
        <v/>
      </c>
      <c r="G949" s="46" t="str">
        <f t="shared" si="98"/>
        <v/>
      </c>
      <c r="H949" s="46" t="str">
        <f t="shared" si="99"/>
        <v/>
      </c>
    </row>
    <row r="950" spans="1:8" s="10" customFormat="1" ht="15" customHeight="1" x14ac:dyDescent="0.2">
      <c r="A950" s="10" t="str">
        <f t="shared" si="100"/>
        <v/>
      </c>
      <c r="B950" s="11" t="str">
        <f>IF(A950="","",IF(per_year=26,fst_pay_day+(pay_num-1)*per_y,IF(per_year=52,fst_pay_day+(pay_num-1)*per_y,DATE(YEAR(fst_pay_day),MONTH(fst_pay_day)+(A950-1)*IF(per_year&gt;=26,0,per_y),IF(per_year=24,IF((MOD(pay_num-1,2))=1,DAY(fst_pay_day)+14,DAY(fst_pay_day)),DAY(fst_pay_day))))))</f>
        <v/>
      </c>
      <c r="C950" s="46" t="str">
        <f t="shared" si="96"/>
        <v/>
      </c>
      <c r="D950" s="46" t="str">
        <f t="shared" si="97"/>
        <v/>
      </c>
      <c r="E950" s="47" t="str">
        <f t="shared" si="94"/>
        <v/>
      </c>
      <c r="F950" s="46" t="str">
        <f t="shared" si="95"/>
        <v/>
      </c>
      <c r="G950" s="46" t="str">
        <f t="shared" si="98"/>
        <v/>
      </c>
      <c r="H950" s="46" t="str">
        <f t="shared" si="99"/>
        <v/>
      </c>
    </row>
    <row r="951" spans="1:8" s="10" customFormat="1" ht="15" customHeight="1" x14ac:dyDescent="0.2">
      <c r="A951" s="10" t="str">
        <f t="shared" si="100"/>
        <v/>
      </c>
      <c r="B951" s="11" t="str">
        <f>IF(A951="","",IF(per_year=26,fst_pay_day+(pay_num-1)*per_y,IF(per_year=52,fst_pay_day+(pay_num-1)*per_y,DATE(YEAR(fst_pay_day),MONTH(fst_pay_day)+(A951-1)*IF(per_year&gt;=26,0,per_y),IF(per_year=24,IF((MOD(pay_num-1,2))=1,DAY(fst_pay_day)+14,DAY(fst_pay_day)),DAY(fst_pay_day))))))</f>
        <v/>
      </c>
      <c r="C951" s="46" t="str">
        <f t="shared" si="96"/>
        <v/>
      </c>
      <c r="D951" s="46" t="str">
        <f t="shared" si="97"/>
        <v/>
      </c>
      <c r="E951" s="47" t="str">
        <f t="shared" si="94"/>
        <v/>
      </c>
      <c r="F951" s="46" t="str">
        <f t="shared" si="95"/>
        <v/>
      </c>
      <c r="G951" s="46" t="str">
        <f t="shared" si="98"/>
        <v/>
      </c>
      <c r="H951" s="46" t="str">
        <f t="shared" si="99"/>
        <v/>
      </c>
    </row>
    <row r="952" spans="1:8" s="10" customFormat="1" ht="15" customHeight="1" x14ac:dyDescent="0.2">
      <c r="A952" s="10" t="str">
        <f t="shared" si="100"/>
        <v/>
      </c>
      <c r="B952" s="11" t="str">
        <f>IF(A952="","",IF(per_year=26,fst_pay_day+(pay_num-1)*per_y,IF(per_year=52,fst_pay_day+(pay_num-1)*per_y,DATE(YEAR(fst_pay_day),MONTH(fst_pay_day)+(A952-1)*IF(per_year&gt;=26,0,per_y),IF(per_year=24,IF((MOD(pay_num-1,2))=1,DAY(fst_pay_day)+14,DAY(fst_pay_day)),DAY(fst_pay_day))))))</f>
        <v/>
      </c>
      <c r="C952" s="46" t="str">
        <f t="shared" si="96"/>
        <v/>
      </c>
      <c r="D952" s="46" t="str">
        <f t="shared" si="97"/>
        <v/>
      </c>
      <c r="E952" s="47" t="str">
        <f t="shared" si="94"/>
        <v/>
      </c>
      <c r="F952" s="46" t="str">
        <f t="shared" si="95"/>
        <v/>
      </c>
      <c r="G952" s="46" t="str">
        <f t="shared" si="98"/>
        <v/>
      </c>
      <c r="H952" s="46" t="str">
        <f t="shared" si="99"/>
        <v/>
      </c>
    </row>
    <row r="953" spans="1:8" s="10" customFormat="1" ht="15" customHeight="1" x14ac:dyDescent="0.2">
      <c r="A953" s="10" t="str">
        <f t="shared" si="100"/>
        <v/>
      </c>
      <c r="B953" s="11" t="str">
        <f>IF(A953="","",IF(per_year=26,fst_pay_day+(pay_num-1)*per_y,IF(per_year=52,fst_pay_day+(pay_num-1)*per_y,DATE(YEAR(fst_pay_day),MONTH(fst_pay_day)+(A953-1)*IF(per_year&gt;=26,0,per_y),IF(per_year=24,IF((MOD(pay_num-1,2))=1,DAY(fst_pay_day)+14,DAY(fst_pay_day)),DAY(fst_pay_day))))))</f>
        <v/>
      </c>
      <c r="C953" s="46" t="str">
        <f t="shared" si="96"/>
        <v/>
      </c>
      <c r="D953" s="46" t="str">
        <f t="shared" si="97"/>
        <v/>
      </c>
      <c r="E953" s="47" t="str">
        <f t="shared" si="94"/>
        <v/>
      </c>
      <c r="F953" s="46" t="str">
        <f t="shared" si="95"/>
        <v/>
      </c>
      <c r="G953" s="46" t="str">
        <f t="shared" si="98"/>
        <v/>
      </c>
      <c r="H953" s="46" t="str">
        <f t="shared" si="99"/>
        <v/>
      </c>
    </row>
    <row r="954" spans="1:8" s="10" customFormat="1" ht="15" customHeight="1" x14ac:dyDescent="0.2">
      <c r="A954" s="10" t="str">
        <f t="shared" si="100"/>
        <v/>
      </c>
      <c r="B954" s="11" t="str">
        <f>IF(A954="","",IF(per_year=26,fst_pay_day+(pay_num-1)*per_y,IF(per_year=52,fst_pay_day+(pay_num-1)*per_y,DATE(YEAR(fst_pay_day),MONTH(fst_pay_day)+(A954-1)*IF(per_year&gt;=26,0,per_y),IF(per_year=24,IF((MOD(pay_num-1,2))=1,DAY(fst_pay_day)+14,DAY(fst_pay_day)),DAY(fst_pay_day))))))</f>
        <v/>
      </c>
      <c r="C954" s="46" t="str">
        <f t="shared" si="96"/>
        <v/>
      </c>
      <c r="D954" s="46" t="str">
        <f t="shared" si="97"/>
        <v/>
      </c>
      <c r="E954" s="47" t="str">
        <f t="shared" ref="E954:E966" si="101">IF(A954="","",IF((payment-interest)&lt;0,0,payment-interest))</f>
        <v/>
      </c>
      <c r="F954" s="46" t="str">
        <f t="shared" ref="F954:F966" si="102">IF(A954="","",IF(payment&gt;interest_balance,0,interest_balance-payment))</f>
        <v/>
      </c>
      <c r="G954" s="46" t="str">
        <f t="shared" si="98"/>
        <v/>
      </c>
      <c r="H954" s="46" t="str">
        <f t="shared" si="99"/>
        <v/>
      </c>
    </row>
    <row r="955" spans="1:8" s="10" customFormat="1" ht="15" customHeight="1" x14ac:dyDescent="0.2">
      <c r="A955" s="10" t="str">
        <f t="shared" si="100"/>
        <v/>
      </c>
      <c r="B955" s="11" t="str">
        <f>IF(A955="","",IF(per_year=26,fst_pay_day+(pay_num-1)*per_y,IF(per_year=52,fst_pay_day+(pay_num-1)*per_y,DATE(YEAR(fst_pay_day),MONTH(fst_pay_day)+(A955-1)*IF(per_year&gt;=26,0,per_y),IF(per_year=24,IF((MOD(pay_num-1,2))=1,DAY(fst_pay_day)+14,DAY(fst_pay_day)),DAY(fst_pay_day))))))</f>
        <v/>
      </c>
      <c r="C955" s="46" t="str">
        <f t="shared" si="96"/>
        <v/>
      </c>
      <c r="D955" s="46" t="str">
        <f t="shared" si="97"/>
        <v/>
      </c>
      <c r="E955" s="47" t="str">
        <f t="shared" si="101"/>
        <v/>
      </c>
      <c r="F955" s="46" t="str">
        <f t="shared" si="102"/>
        <v/>
      </c>
      <c r="G955" s="46" t="str">
        <f t="shared" si="98"/>
        <v/>
      </c>
      <c r="H955" s="46" t="str">
        <f t="shared" si="99"/>
        <v/>
      </c>
    </row>
    <row r="956" spans="1:8" s="10" customFormat="1" ht="15" customHeight="1" x14ac:dyDescent="0.2">
      <c r="A956" s="10" t="str">
        <f t="shared" si="100"/>
        <v/>
      </c>
      <c r="B956" s="11" t="str">
        <f>IF(A956="","",IF(per_year=26,fst_pay_day+(pay_num-1)*per_y,IF(per_year=52,fst_pay_day+(pay_num-1)*per_y,DATE(YEAR(fst_pay_day),MONTH(fst_pay_day)+(A956-1)*IF(per_year&gt;=26,0,per_y),IF(per_year=24,IF((MOD(pay_num-1,2))=1,DAY(fst_pay_day)+14,DAY(fst_pay_day)),DAY(fst_pay_day))))))</f>
        <v/>
      </c>
      <c r="C956" s="46" t="str">
        <f t="shared" si="96"/>
        <v/>
      </c>
      <c r="D956" s="46" t="str">
        <f t="shared" si="97"/>
        <v/>
      </c>
      <c r="E956" s="47" t="str">
        <f t="shared" si="101"/>
        <v/>
      </c>
      <c r="F956" s="46" t="str">
        <f t="shared" si="102"/>
        <v/>
      </c>
      <c r="G956" s="46" t="str">
        <f t="shared" si="98"/>
        <v/>
      </c>
      <c r="H956" s="46" t="str">
        <f t="shared" si="99"/>
        <v/>
      </c>
    </row>
    <row r="957" spans="1:8" s="10" customFormat="1" ht="15" customHeight="1" x14ac:dyDescent="0.2">
      <c r="A957" s="10" t="str">
        <f t="shared" si="100"/>
        <v/>
      </c>
      <c r="B957" s="11" t="str">
        <f>IF(A957="","",IF(per_year=26,fst_pay_day+(pay_num-1)*per_y,IF(per_year=52,fst_pay_day+(pay_num-1)*per_y,DATE(YEAR(fst_pay_day),MONTH(fst_pay_day)+(A957-1)*IF(per_year&gt;=26,0,per_y),IF(per_year=24,IF((MOD(pay_num-1,2))=1,DAY(fst_pay_day)+14,DAY(fst_pay_day)),DAY(fst_pay_day))))))</f>
        <v/>
      </c>
      <c r="C957" s="46" t="str">
        <f t="shared" si="96"/>
        <v/>
      </c>
      <c r="D957" s="46" t="str">
        <f t="shared" si="97"/>
        <v/>
      </c>
      <c r="E957" s="47" t="str">
        <f t="shared" si="101"/>
        <v/>
      </c>
      <c r="F957" s="46" t="str">
        <f t="shared" si="102"/>
        <v/>
      </c>
      <c r="G957" s="46" t="str">
        <f t="shared" si="98"/>
        <v/>
      </c>
      <c r="H957" s="46" t="str">
        <f t="shared" si="99"/>
        <v/>
      </c>
    </row>
    <row r="958" spans="1:8" s="10" customFormat="1" ht="15" customHeight="1" x14ac:dyDescent="0.2">
      <c r="A958" s="10" t="str">
        <f t="shared" si="100"/>
        <v/>
      </c>
      <c r="B958" s="11" t="str">
        <f>IF(A958="","",IF(per_year=26,fst_pay_day+(pay_num-1)*per_y,IF(per_year=52,fst_pay_day+(pay_num-1)*per_y,DATE(YEAR(fst_pay_day),MONTH(fst_pay_day)+(A958-1)*IF(per_year&gt;=26,0,per_y),IF(per_year=24,IF((MOD(pay_num-1,2))=1,DAY(fst_pay_day)+14,DAY(fst_pay_day)),DAY(fst_pay_day))))))</f>
        <v/>
      </c>
      <c r="C958" s="46" t="str">
        <f t="shared" si="96"/>
        <v/>
      </c>
      <c r="D958" s="46" t="str">
        <f t="shared" si="97"/>
        <v/>
      </c>
      <c r="E958" s="47" t="str">
        <f t="shared" si="101"/>
        <v/>
      </c>
      <c r="F958" s="46" t="str">
        <f t="shared" si="102"/>
        <v/>
      </c>
      <c r="G958" s="46" t="str">
        <f t="shared" si="98"/>
        <v/>
      </c>
      <c r="H958" s="46" t="str">
        <f t="shared" si="99"/>
        <v/>
      </c>
    </row>
    <row r="959" spans="1:8" s="10" customFormat="1" ht="15" customHeight="1" x14ac:dyDescent="0.2">
      <c r="A959" s="10" t="str">
        <f t="shared" si="100"/>
        <v/>
      </c>
      <c r="B959" s="11" t="str">
        <f>IF(A959="","",IF(per_year=26,fst_pay_day+(pay_num-1)*per_y,IF(per_year=52,fst_pay_day+(pay_num-1)*per_y,DATE(YEAR(fst_pay_day),MONTH(fst_pay_day)+(A959-1)*IF(per_year&gt;=26,0,per_y),IF(per_year=24,IF((MOD(pay_num-1,2))=1,DAY(fst_pay_day)+14,DAY(fst_pay_day)),DAY(fst_pay_day))))))</f>
        <v/>
      </c>
      <c r="C959" s="46" t="str">
        <f t="shared" si="96"/>
        <v/>
      </c>
      <c r="D959" s="46" t="str">
        <f t="shared" si="97"/>
        <v/>
      </c>
      <c r="E959" s="47" t="str">
        <f t="shared" si="101"/>
        <v/>
      </c>
      <c r="F959" s="46" t="str">
        <f t="shared" si="102"/>
        <v/>
      </c>
      <c r="G959" s="46" t="str">
        <f t="shared" si="98"/>
        <v/>
      </c>
      <c r="H959" s="46" t="str">
        <f t="shared" si="99"/>
        <v/>
      </c>
    </row>
    <row r="960" spans="1:8" s="10" customFormat="1" ht="15" customHeight="1" x14ac:dyDescent="0.2">
      <c r="A960" s="10" t="str">
        <f t="shared" si="100"/>
        <v/>
      </c>
      <c r="B960" s="11" t="str">
        <f>IF(A960="","",IF(per_year=26,fst_pay_day+(pay_num-1)*per_y,IF(per_year=52,fst_pay_day+(pay_num-1)*per_y,DATE(YEAR(fst_pay_day),MONTH(fst_pay_day)+(A960-1)*IF(per_year&gt;=26,0,per_y),IF(per_year=24,IF((MOD(pay_num-1,2))=1,DAY(fst_pay_day)+14,DAY(fst_pay_day)),DAY(fst_pay_day))))))</f>
        <v/>
      </c>
      <c r="C960" s="46" t="str">
        <f t="shared" si="96"/>
        <v/>
      </c>
      <c r="D960" s="46" t="str">
        <f t="shared" si="97"/>
        <v/>
      </c>
      <c r="E960" s="47" t="str">
        <f t="shared" si="101"/>
        <v/>
      </c>
      <c r="F960" s="46" t="str">
        <f t="shared" si="102"/>
        <v/>
      </c>
      <c r="G960" s="46" t="str">
        <f t="shared" si="98"/>
        <v/>
      </c>
      <c r="H960" s="46" t="str">
        <f t="shared" si="99"/>
        <v/>
      </c>
    </row>
    <row r="961" spans="1:8" s="10" customFormat="1" ht="15" customHeight="1" x14ac:dyDescent="0.2">
      <c r="A961" s="10" t="str">
        <f t="shared" si="100"/>
        <v/>
      </c>
      <c r="B961" s="11" t="str">
        <f>IF(A961="","",IF(per_year=26,fst_pay_day+(pay_num-1)*per_y,IF(per_year=52,fst_pay_day+(pay_num-1)*per_y,DATE(YEAR(fst_pay_day),MONTH(fst_pay_day)+(A961-1)*IF(per_year&gt;=26,0,per_y),IF(per_year=24,IF((MOD(pay_num-1,2))=1,DAY(fst_pay_day)+14,DAY(fst_pay_day)),DAY(fst_pay_day))))))</f>
        <v/>
      </c>
      <c r="C961" s="46" t="str">
        <f t="shared" si="96"/>
        <v/>
      </c>
      <c r="D961" s="46" t="str">
        <f t="shared" si="97"/>
        <v/>
      </c>
      <c r="E961" s="47" t="str">
        <f t="shared" si="101"/>
        <v/>
      </c>
      <c r="F961" s="46" t="str">
        <f t="shared" si="102"/>
        <v/>
      </c>
      <c r="G961" s="46" t="str">
        <f t="shared" si="98"/>
        <v/>
      </c>
      <c r="H961" s="46" t="str">
        <f t="shared" si="99"/>
        <v/>
      </c>
    </row>
    <row r="962" spans="1:8" s="10" customFormat="1" ht="15" customHeight="1" x14ac:dyDescent="0.2">
      <c r="A962" s="10" t="str">
        <f t="shared" si="100"/>
        <v/>
      </c>
      <c r="B962" s="11" t="str">
        <f>IF(A962="","",IF(per_year=26,fst_pay_day+(pay_num-1)*per_y,IF(per_year=52,fst_pay_day+(pay_num-1)*per_y,DATE(YEAR(fst_pay_day),MONTH(fst_pay_day)+(A962-1)*IF(per_year&gt;=26,0,per_y),IF(per_year=24,IF((MOD(pay_num-1,2))=1,DAY(fst_pay_day)+14,DAY(fst_pay_day)),DAY(fst_pay_day))))))</f>
        <v/>
      </c>
      <c r="C962" s="46" t="str">
        <f t="shared" si="96"/>
        <v/>
      </c>
      <c r="D962" s="46" t="str">
        <f t="shared" si="97"/>
        <v/>
      </c>
      <c r="E962" s="47" t="str">
        <f t="shared" si="101"/>
        <v/>
      </c>
      <c r="F962" s="46" t="str">
        <f t="shared" si="102"/>
        <v/>
      </c>
      <c r="G962" s="46" t="str">
        <f t="shared" si="98"/>
        <v/>
      </c>
      <c r="H962" s="46" t="str">
        <f t="shared" si="99"/>
        <v/>
      </c>
    </row>
    <row r="963" spans="1:8" s="10" customFormat="1" ht="15" customHeight="1" x14ac:dyDescent="0.2">
      <c r="A963" s="10" t="str">
        <f t="shared" si="100"/>
        <v/>
      </c>
      <c r="B963" s="11" t="str">
        <f>IF(A963="","",IF(per_year=26,fst_pay_day+(pay_num-1)*per_y,IF(per_year=52,fst_pay_day+(pay_num-1)*per_y,DATE(YEAR(fst_pay_day),MONTH(fst_pay_day)+(A963-1)*IF(per_year&gt;=26,0,per_y),IF(per_year=24,IF((MOD(pay_num-1,2))=1,DAY(fst_pay_day)+14,DAY(fst_pay_day)),DAY(fst_pay_day))))))</f>
        <v/>
      </c>
      <c r="C963" s="46" t="str">
        <f t="shared" si="96"/>
        <v/>
      </c>
      <c r="D963" s="46" t="str">
        <f t="shared" si="97"/>
        <v/>
      </c>
      <c r="E963" s="47" t="str">
        <f t="shared" si="101"/>
        <v/>
      </c>
      <c r="F963" s="46" t="str">
        <f t="shared" si="102"/>
        <v/>
      </c>
      <c r="G963" s="46" t="str">
        <f t="shared" si="98"/>
        <v/>
      </c>
      <c r="H963" s="46" t="str">
        <f t="shared" si="99"/>
        <v/>
      </c>
    </row>
    <row r="964" spans="1:8" s="10" customFormat="1" ht="15" customHeight="1" x14ac:dyDescent="0.2">
      <c r="A964" s="10" t="str">
        <f t="shared" si="100"/>
        <v/>
      </c>
      <c r="B964" s="11" t="str">
        <f>IF(A964="","",IF(per_year=26,fst_pay_day+(pay_num-1)*per_y,IF(per_year=52,fst_pay_day+(pay_num-1)*per_y,DATE(YEAR(fst_pay_day),MONTH(fst_pay_day)+(A964-1)*IF(per_year&gt;=26,0,per_y),IF(per_year=24,IF((MOD(pay_num-1,2))=1,DAY(fst_pay_day)+14,DAY(fst_pay_day)),DAY(fst_pay_day))))))</f>
        <v/>
      </c>
      <c r="C964" s="46" t="str">
        <f t="shared" si="96"/>
        <v/>
      </c>
      <c r="D964" s="46" t="str">
        <f t="shared" si="97"/>
        <v/>
      </c>
      <c r="E964" s="47" t="str">
        <f t="shared" si="101"/>
        <v/>
      </c>
      <c r="F964" s="46" t="str">
        <f t="shared" si="102"/>
        <v/>
      </c>
      <c r="G964" s="46" t="str">
        <f t="shared" si="98"/>
        <v/>
      </c>
      <c r="H964" s="46" t="str">
        <f t="shared" si="99"/>
        <v/>
      </c>
    </row>
    <row r="965" spans="1:8" s="10" customFormat="1" ht="15" customHeight="1" x14ac:dyDescent="0.2">
      <c r="A965" s="10" t="str">
        <f t="shared" si="100"/>
        <v/>
      </c>
      <c r="B965" s="11" t="str">
        <f>IF(A965="","",IF(per_year=26,fst_pay_day+(pay_num-1)*per_y,IF(per_year=52,fst_pay_day+(pay_num-1)*per_y,DATE(YEAR(fst_pay_day),MONTH(fst_pay_day)+(A965-1)*IF(per_year&gt;=26,0,per_y),IF(per_year=24,IF((MOD(pay_num-1,2))=1,DAY(fst_pay_day)+14,DAY(fst_pay_day)),DAY(fst_pay_day))))))</f>
        <v/>
      </c>
      <c r="C965" s="46" t="str">
        <f t="shared" si="96"/>
        <v/>
      </c>
      <c r="D965" s="46" t="str">
        <f t="shared" si="97"/>
        <v/>
      </c>
      <c r="E965" s="47" t="str">
        <f t="shared" si="101"/>
        <v/>
      </c>
      <c r="F965" s="46" t="str">
        <f t="shared" si="102"/>
        <v/>
      </c>
      <c r="G965" s="46" t="str">
        <f t="shared" si="98"/>
        <v/>
      </c>
      <c r="H965" s="46" t="str">
        <f t="shared" si="99"/>
        <v/>
      </c>
    </row>
    <row r="966" spans="1:8" x14ac:dyDescent="0.2">
      <c r="A966" s="10" t="str">
        <f t="shared" si="100"/>
        <v/>
      </c>
      <c r="B966" s="11" t="str">
        <f>IF(A966="","",IF(per_year=26,fst_pay_day+(pay_num-1)*per_y,IF(per_year=52,fst_pay_day+(pay_num-1)*per_y,DATE(YEAR(fst_pay_day),MONTH(fst_pay_day)+(A966-1)*IF(per_year&gt;=26,0,per_y),IF(per_year=24,IF((MOD(pay_num-1,2))=1,DAY(fst_pay_day)+14,DAY(fst_pay_day)),DAY(fst_pay_day))))))</f>
        <v/>
      </c>
      <c r="C966" s="46" t="str">
        <f t="shared" si="96"/>
        <v/>
      </c>
      <c r="D966" s="46" t="str">
        <f t="shared" si="97"/>
        <v/>
      </c>
      <c r="E966" s="47" t="str">
        <f t="shared" si="101"/>
        <v/>
      </c>
      <c r="F966" s="46" t="str">
        <f t="shared" si="102"/>
        <v/>
      </c>
      <c r="G966" s="46" t="str">
        <f t="shared" si="98"/>
        <v/>
      </c>
      <c r="H966" s="46" t="str">
        <f t="shared" si="99"/>
        <v/>
      </c>
    </row>
  </sheetData>
  <phoneticPr fontId="2" type="noConversion"/>
  <conditionalFormatting sqref="A7:H966">
    <cfRule type="expression" dxfId="0" priority="1" stopIfTrue="1">
      <formula>YEAR($B7)&lt;YEAR($B8)</formula>
    </cfRule>
  </conditionalFormatting>
  <printOptions horizontalCentered="1"/>
  <pageMargins left="0.19685039370078741" right="0.19685039370078741" top="0.19685039370078741" bottom="0.39370078740157483" header="0.51181102362204722" footer="0.11811023622047245"/>
  <pageSetup paperSize="9" orientation="portrait" r:id="rId1"/>
  <headerFooter alignWithMargins="0">
    <oddFooter>&amp;L© 2014 Spreadsheet123 LTD&amp;RSimple Interest Loan Calculator by Spreadsheet123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election activeCell="Q19" sqref="Q19"/>
    </sheetView>
  </sheetViews>
  <sheetFormatPr defaultRowHeight="12.75" x14ac:dyDescent="0.2"/>
  <cols>
    <col min="1" max="1" width="5" style="10" customWidth="1"/>
    <col min="2" max="2" width="15.28515625" style="10" customWidth="1"/>
    <col min="3" max="6" width="14.42578125" style="10" customWidth="1"/>
    <col min="7" max="7" width="17.7109375" style="25" customWidth="1"/>
    <col min="8" max="16384" width="9.140625" style="10"/>
  </cols>
  <sheetData>
    <row r="1" spans="1:7" ht="35.1" customHeight="1" x14ac:dyDescent="0.2">
      <c r="A1" s="67" t="s">
        <v>17</v>
      </c>
      <c r="B1" s="67"/>
      <c r="C1" s="67"/>
      <c r="D1" s="67"/>
      <c r="E1" s="67"/>
      <c r="F1" s="67"/>
      <c r="G1" s="67"/>
    </row>
    <row r="2" spans="1:7" ht="18" customHeight="1" x14ac:dyDescent="0.2">
      <c r="G2" s="56" t="str">
        <f ca="1">"© "&amp;YEAR(TODAY())&amp;" Spreadsheet123 LTD. All rights reserved"</f>
        <v>© 2014 Spreadsheet123 LTD. All rights reserved</v>
      </c>
    </row>
    <row r="3" spans="1:7" ht="18" customHeight="1" x14ac:dyDescent="0.2"/>
    <row r="4" spans="1:7" ht="21.95" customHeight="1" x14ac:dyDescent="0.2">
      <c r="A4" s="57"/>
      <c r="B4" s="58" t="s">
        <v>23</v>
      </c>
      <c r="C4" s="58"/>
      <c r="D4" s="58" t="s">
        <v>24</v>
      </c>
      <c r="E4" s="58"/>
      <c r="F4" s="58"/>
      <c r="G4" s="58" t="s">
        <v>25</v>
      </c>
    </row>
    <row r="5" spans="1:7" ht="18" customHeight="1" x14ac:dyDescent="0.2">
      <c r="A5" s="59">
        <f t="shared" ref="A5:A36" ca="1" si="0">IF(AND(B5&gt;=0,D5&gt;0),A4+1,IF(AND(B5&lt;0,D5&gt;0),A4+1,""))</f>
        <v>1</v>
      </c>
      <c r="B5" s="60">
        <f ca="1">SUM(OFFSET('Payment Amortization Schedule'!$E$6,1,0,per_year,1))</f>
        <v>1239.7400000000002</v>
      </c>
      <c r="C5" s="60">
        <f ca="1">IF(A5="","",SUM($B$5:B5))</f>
        <v>1239.7400000000002</v>
      </c>
      <c r="D5" s="60">
        <f ca="1">SUM(OFFSET('Payment Amortization Schedule'!$D$6,1,0,per_year,1))</f>
        <v>5966.02</v>
      </c>
      <c r="E5" s="60">
        <f t="shared" ref="E5:E36" ca="1" si="1">IF(A5="","",IF(B5&lt;D5,B5,NA()))</f>
        <v>1239.7400000000002</v>
      </c>
      <c r="F5" s="61">
        <f ca="1">IF(A5="","",'Simple Interest Loan Calculator'!$I$11-SUM($D$5:D5))</f>
        <v>109487.73000000008</v>
      </c>
      <c r="G5" s="62">
        <f ca="1">IF(A5="","",'Payment Amortization Schedule'!$H$6-C5)</f>
        <v>98760.26</v>
      </c>
    </row>
    <row r="6" spans="1:7" ht="18" customHeight="1" x14ac:dyDescent="0.2">
      <c r="A6" s="63">
        <f t="shared" ca="1" si="0"/>
        <v>2</v>
      </c>
      <c r="B6" s="64">
        <f ca="1">SUM(OFFSET('Payment Amortization Schedule'!$E$6,1,0,per_year*-(ROW($B$4)-ROW(B6)),1))-SUM(OFFSET($B$4,1,0,-(ROW($B$4)-ROW(B5)),1))</f>
        <v>1316.2099999999996</v>
      </c>
      <c r="C6" s="64">
        <f ca="1">IF(A6="","",SUM($B$5:B6))</f>
        <v>2555.9499999999998</v>
      </c>
      <c r="D6" s="64">
        <f ca="1">SUM(OFFSET('Payment Amortization Schedule'!$D$6,1,0,per_year*-(ROW($B$4)-ROW(B6)),1))-SUM(OFFSET($D$4,1,0,-(ROW($B$4)-ROW(B5)),1))</f>
        <v>5889.5499999999993</v>
      </c>
      <c r="E6" s="64">
        <f t="shared" ca="1" si="1"/>
        <v>1316.2099999999996</v>
      </c>
      <c r="F6" s="65">
        <f ca="1">IF(A6="","",'Simple Interest Loan Calculator'!$I$11-SUM($D$5:D6))</f>
        <v>103598.18000000008</v>
      </c>
      <c r="G6" s="66">
        <f ca="1">IF(A6="","",IF(INDEX('Payment Amortization Schedule'!$H$7:$I$966,per_year*A6,1)="",0,INDEX('Payment Amortization Schedule'!$H$7:$I$966,per_year*A6,1)))</f>
        <v>97444.050000000119</v>
      </c>
    </row>
    <row r="7" spans="1:7" ht="18" customHeight="1" x14ac:dyDescent="0.2">
      <c r="A7" s="63">
        <f t="shared" ca="1" si="0"/>
        <v>3</v>
      </c>
      <c r="B7" s="64">
        <f ca="1">SUM(OFFSET('Payment Amortization Schedule'!$E$6,1,0,per_year*-(ROW($B$4)-ROW(B7)),1))-SUM(OFFSET($B$4,1,0,-(ROW($B$4)-ROW(B6)),1))</f>
        <v>1397.3899999999994</v>
      </c>
      <c r="C7" s="64">
        <f ca="1">IF(A7="","",SUM($B$5:B7))</f>
        <v>3953.3399999999992</v>
      </c>
      <c r="D7" s="64">
        <f ca="1">SUM(OFFSET('Payment Amortization Schedule'!$D$6,1,0,per_year*-(ROW($B$4)-ROW(B7)),1))-SUM(OFFSET($D$4,1,0,-(ROW($B$4)-ROW(B6)),1))</f>
        <v>5808.369999999999</v>
      </c>
      <c r="E7" s="64">
        <f t="shared" ca="1" si="1"/>
        <v>1397.3899999999994</v>
      </c>
      <c r="F7" s="65">
        <f ca="1">IF(A7="","",'Simple Interest Loan Calculator'!$I$11-SUM($D$5:D7))</f>
        <v>97789.810000000085</v>
      </c>
      <c r="G7" s="66">
        <f ca="1">IF(A7="","",IF(INDEX('Payment Amortization Schedule'!$H$7:$I$966,per_year*A7,1)="",0,INDEX('Payment Amortization Schedule'!$H$7:$I$966,per_year*A7,1)))</f>
        <v>96046.660000000164</v>
      </c>
    </row>
    <row r="8" spans="1:7" ht="18" customHeight="1" x14ac:dyDescent="0.2">
      <c r="A8" s="63">
        <f t="shared" ca="1" si="0"/>
        <v>4</v>
      </c>
      <c r="B8" s="64">
        <f ca="1">SUM(OFFSET('Payment Amortization Schedule'!$E$6,1,0,per_year*-(ROW($B$4)-ROW(B8)),1))-SUM(OFFSET($B$4,1,0,-(ROW($B$4)-ROW(B7)),1))</f>
        <v>1467.1000000000004</v>
      </c>
      <c r="C8" s="64">
        <f ca="1">IF(A8="","",SUM($B$5:B8))</f>
        <v>5420.44</v>
      </c>
      <c r="D8" s="64">
        <f ca="1">SUM(OFFSET('Payment Amortization Schedule'!$D$6,1,0,per_year*-(ROW($B$4)-ROW(B8)),1))-SUM(OFFSET($D$4,1,0,-(ROW($B$4)-ROW(B7)),1))</f>
        <v>5738.6600000000035</v>
      </c>
      <c r="E8" s="64">
        <f t="shared" ca="1" si="1"/>
        <v>1467.1000000000004</v>
      </c>
      <c r="F8" s="65">
        <f ca="1">IF(A8="","",'Simple Interest Loan Calculator'!$I$11-SUM($D$5:D8))</f>
        <v>92051.150000000081</v>
      </c>
      <c r="G8" s="66">
        <f ca="1">IF(A8="","",IF(INDEX('Payment Amortization Schedule'!$H$7:$I$966,per_year*A8,1)="",0,INDEX('Payment Amortization Schedule'!$H$7:$I$966,per_year*A8,1)))</f>
        <v>94579.560000000216</v>
      </c>
    </row>
    <row r="9" spans="1:7" ht="18" customHeight="1" x14ac:dyDescent="0.2">
      <c r="A9" s="63">
        <f t="shared" ca="1" si="0"/>
        <v>5</v>
      </c>
      <c r="B9" s="64">
        <f ca="1">SUM(OFFSET('Payment Amortization Schedule'!$E$6,1,0,per_year*-(ROW($B$4)-ROW(B9)),1))-SUM(OFFSET($B$4,1,0,-(ROW($B$4)-ROW(B8)),1))</f>
        <v>1574.0699999999997</v>
      </c>
      <c r="C9" s="64">
        <f ca="1">IF(A9="","",SUM($B$5:B9))</f>
        <v>6994.5099999999993</v>
      </c>
      <c r="D9" s="64">
        <f ca="1">SUM(OFFSET('Payment Amortization Schedule'!$D$6,1,0,per_year*-(ROW($B$4)-ROW(B9)),1))-SUM(OFFSET($D$4,1,0,-(ROW($B$4)-ROW(B8)),1))</f>
        <v>5631.6900000000023</v>
      </c>
      <c r="E9" s="64">
        <f t="shared" ca="1" si="1"/>
        <v>1574.0699999999997</v>
      </c>
      <c r="F9" s="65">
        <f ca="1">IF(A9="","",'Simple Interest Loan Calculator'!$I$11-SUM($D$5:D9))</f>
        <v>86419.460000000079</v>
      </c>
      <c r="G9" s="66">
        <f ca="1">IF(A9="","",IF(INDEX('Payment Amortization Schedule'!$H$7:$I$966,per_year*A9,1)="",0,INDEX('Payment Amortization Schedule'!$H$7:$I$966,per_year*A9,1)))</f>
        <v>93005.490000000282</v>
      </c>
    </row>
    <row r="10" spans="1:7" ht="18" customHeight="1" x14ac:dyDescent="0.2">
      <c r="A10" s="63">
        <f t="shared" ca="1" si="0"/>
        <v>6</v>
      </c>
      <c r="B10" s="64">
        <f ca="1">SUM(OFFSET('Payment Amortization Schedule'!$E$6,1,0,per_year*-(ROW($B$4)-ROW(B10)),1))-SUM(OFFSET($B$4,1,0,-(ROW($B$4)-ROW(B9)),1))</f>
        <v>1671.1400000000021</v>
      </c>
      <c r="C10" s="64">
        <f ca="1">IF(A10="","",SUM($B$5:B10))</f>
        <v>8665.6500000000015</v>
      </c>
      <c r="D10" s="64">
        <f ca="1">SUM(OFFSET('Payment Amortization Schedule'!$D$6,1,0,per_year*-(ROW($B$4)-ROW(B10)),1))-SUM(OFFSET($D$4,1,0,-(ROW($B$4)-ROW(B9)),1))</f>
        <v>5534.6200000000063</v>
      </c>
      <c r="E10" s="64">
        <f t="shared" ca="1" si="1"/>
        <v>1671.1400000000021</v>
      </c>
      <c r="F10" s="65">
        <f ca="1">IF(A10="","",'Simple Interest Loan Calculator'!$I$11-SUM($D$5:D10))</f>
        <v>80884.840000000084</v>
      </c>
      <c r="G10" s="66">
        <f ca="1">IF(A10="","",IF(INDEX('Payment Amortization Schedule'!$H$7:$I$966,per_year*A10,1)="",0,INDEX('Payment Amortization Schedule'!$H$7:$I$966,per_year*A10,1)))</f>
        <v>91334.350000000326</v>
      </c>
    </row>
    <row r="11" spans="1:7" ht="18" customHeight="1" x14ac:dyDescent="0.2">
      <c r="A11" s="63">
        <f t="shared" ca="1" si="0"/>
        <v>7</v>
      </c>
      <c r="B11" s="64">
        <f ca="1">SUM(OFFSET('Payment Amortization Schedule'!$E$6,1,0,per_year*-(ROW($B$4)-ROW(B11)),1))-SUM(OFFSET($B$4,1,0,-(ROW($B$4)-ROW(B10)),1))</f>
        <v>1774.2099999999991</v>
      </c>
      <c r="C11" s="64">
        <f ca="1">IF(A11="","",SUM($B$5:B11))</f>
        <v>10439.86</v>
      </c>
      <c r="D11" s="64">
        <f ca="1">SUM(OFFSET('Payment Amortization Schedule'!$D$6,1,0,per_year*-(ROW($B$4)-ROW(B11)),1))-SUM(OFFSET($D$4,1,0,-(ROW($B$4)-ROW(B10)),1))</f>
        <v>5431.5499999999956</v>
      </c>
      <c r="E11" s="64">
        <f t="shared" ca="1" si="1"/>
        <v>1774.2099999999991</v>
      </c>
      <c r="F11" s="65">
        <f ca="1">IF(A11="","",'Simple Interest Loan Calculator'!$I$11-SUM($D$5:D11))</f>
        <v>75453.290000000081</v>
      </c>
      <c r="G11" s="66">
        <f ca="1">IF(A11="","",IF(INDEX('Payment Amortization Schedule'!$H$7:$I$966,per_year*A11,1)="",0,INDEX('Payment Amortization Schedule'!$H$7:$I$966,per_year*A11,1)))</f>
        <v>89560.140000000363</v>
      </c>
    </row>
    <row r="12" spans="1:7" ht="18" customHeight="1" x14ac:dyDescent="0.2">
      <c r="A12" s="63">
        <f t="shared" ca="1" si="0"/>
        <v>8</v>
      </c>
      <c r="B12" s="64">
        <f ca="1">SUM(OFFSET('Payment Amortization Schedule'!$E$6,1,0,per_year*-(ROW($B$4)-ROW(B12)),1))-SUM(OFFSET($B$4,1,0,-(ROW($B$4)-ROW(B11)),1))</f>
        <v>1868.3000000000011</v>
      </c>
      <c r="C12" s="64">
        <f ca="1">IF(A12="","",SUM($B$5:B12))</f>
        <v>12308.160000000002</v>
      </c>
      <c r="D12" s="64">
        <f ca="1">SUM(OFFSET('Payment Amortization Schedule'!$D$6,1,0,per_year*-(ROW($B$4)-ROW(B12)),1))-SUM(OFFSET($D$4,1,0,-(ROW($B$4)-ROW(B11)),1))</f>
        <v>5337.4599999999919</v>
      </c>
      <c r="E12" s="64">
        <f t="shared" ca="1" si="1"/>
        <v>1868.3000000000011</v>
      </c>
      <c r="F12" s="65">
        <f ca="1">IF(A12="","",'Simple Interest Loan Calculator'!$I$11-SUM($D$5:D12))</f>
        <v>70115.830000000089</v>
      </c>
      <c r="G12" s="66">
        <f ca="1">IF(A12="","",IF(INDEX('Payment Amortization Schedule'!$H$7:$I$966,per_year*A12,1)="",0,INDEX('Payment Amortization Schedule'!$H$7:$I$966,per_year*A12,1)))</f>
        <v>87691.840000000419</v>
      </c>
    </row>
    <row r="13" spans="1:7" ht="18" customHeight="1" x14ac:dyDescent="0.2">
      <c r="A13" s="63">
        <f t="shared" ca="1" si="0"/>
        <v>9</v>
      </c>
      <c r="B13" s="64">
        <f ca="1">SUM(OFFSET('Payment Amortization Schedule'!$E$6,1,0,per_year*-(ROW($B$4)-ROW(B13)),1))-SUM(OFFSET($B$4,1,0,-(ROW($B$4)-ROW(B12)),1))</f>
        <v>1998.8700000000026</v>
      </c>
      <c r="C13" s="64">
        <f ca="1">IF(A13="","",SUM($B$5:B13))</f>
        <v>14307.030000000004</v>
      </c>
      <c r="D13" s="64">
        <f ca="1">SUM(OFFSET('Payment Amortization Schedule'!$D$6,1,0,per_year*-(ROW($B$4)-ROW(B13)),1))-SUM(OFFSET($D$4,1,0,-(ROW($B$4)-ROW(B12)),1))</f>
        <v>5206.8900000000067</v>
      </c>
      <c r="E13" s="64">
        <f t="shared" ca="1" si="1"/>
        <v>1998.8700000000026</v>
      </c>
      <c r="F13" s="65">
        <f ca="1">IF(A13="","",'Simple Interest Loan Calculator'!$I$11-SUM($D$5:D13))</f>
        <v>64908.940000000082</v>
      </c>
      <c r="G13" s="66">
        <f ca="1">IF(A13="","",IF(INDEX('Payment Amortization Schedule'!$H$7:$I$966,per_year*A13,1)="",0,INDEX('Payment Amortization Schedule'!$H$7:$I$966,per_year*A13,1)))</f>
        <v>85692.970000000452</v>
      </c>
    </row>
    <row r="14" spans="1:7" ht="18" customHeight="1" x14ac:dyDescent="0.2">
      <c r="A14" s="63">
        <f t="shared" ca="1" si="0"/>
        <v>10</v>
      </c>
      <c r="B14" s="64">
        <f ca="1">SUM(OFFSET('Payment Amortization Schedule'!$E$6,1,0,per_year*-(ROW($B$4)-ROW(B14)),1))-SUM(OFFSET($B$4,1,0,-(ROW($B$4)-ROW(B13)),1))</f>
        <v>2122.1699999999964</v>
      </c>
      <c r="C14" s="64">
        <f ca="1">IF(A14="","",SUM($B$5:B14))</f>
        <v>16429.2</v>
      </c>
      <c r="D14" s="64">
        <f ca="1">SUM(OFFSET('Payment Amortization Schedule'!$D$6,1,0,per_year*-(ROW($B$4)-ROW(B14)),1))-SUM(OFFSET($D$4,1,0,-(ROW($B$4)-ROW(B13)),1))</f>
        <v>5083.5899999999965</v>
      </c>
      <c r="E14" s="64">
        <f t="shared" ca="1" si="1"/>
        <v>2122.1699999999964</v>
      </c>
      <c r="F14" s="65">
        <f ca="1">IF(A14="","",'Simple Interest Loan Calculator'!$I$11-SUM($D$5:D14))</f>
        <v>59825.350000000086</v>
      </c>
      <c r="G14" s="66">
        <f ca="1">IF(A14="","",IF(INDEX('Payment Amortization Schedule'!$H$7:$I$966,per_year*A14,1)="",0,INDEX('Payment Amortization Schedule'!$H$7:$I$966,per_year*A14,1)))</f>
        <v>83570.800000000512</v>
      </c>
    </row>
    <row r="15" spans="1:7" ht="18" customHeight="1" x14ac:dyDescent="0.2">
      <c r="A15" s="63">
        <f t="shared" ca="1" si="0"/>
        <v>11</v>
      </c>
      <c r="B15" s="64">
        <f ca="1">SUM(OFFSET('Payment Amortization Schedule'!$E$6,1,0,per_year*-(ROW($B$4)-ROW(B15)),1))-SUM(OFFSET($B$4,1,0,-(ROW($B$4)-ROW(B14)),1))</f>
        <v>2253.0399999999972</v>
      </c>
      <c r="C15" s="64">
        <f ca="1">IF(A15="","",SUM($B$5:B15))</f>
        <v>18682.239999999998</v>
      </c>
      <c r="D15" s="64">
        <f ca="1">SUM(OFFSET('Payment Amortization Schedule'!$D$6,1,0,per_year*-(ROW($B$4)-ROW(B15)),1))-SUM(OFFSET($D$4,1,0,-(ROW($B$4)-ROW(B14)),1))</f>
        <v>4952.7200000000012</v>
      </c>
      <c r="E15" s="64">
        <f t="shared" ca="1" si="1"/>
        <v>2253.0399999999972</v>
      </c>
      <c r="F15" s="65">
        <f ca="1">IF(A15="","",'Simple Interest Loan Calculator'!$I$11-SUM($D$5:D15))</f>
        <v>54872.630000000085</v>
      </c>
      <c r="G15" s="66">
        <f ca="1">IF(A15="","",IF(INDEX('Payment Amortization Schedule'!$H$7:$I$966,per_year*A15,1)="",0,INDEX('Payment Amortization Schedule'!$H$7:$I$966,per_year*A15,1)))</f>
        <v>81317.760000000548</v>
      </c>
    </row>
    <row r="16" spans="1:7" ht="18" customHeight="1" x14ac:dyDescent="0.2">
      <c r="A16" s="63">
        <f t="shared" ca="1" si="0"/>
        <v>12</v>
      </c>
      <c r="B16" s="64">
        <f ca="1">SUM(OFFSET('Payment Amortization Schedule'!$E$6,1,0,per_year*-(ROW($B$4)-ROW(B16)),1))-SUM(OFFSET($B$4,1,0,-(ROW($B$4)-ROW(B15)),1))</f>
        <v>2378.1000000000058</v>
      </c>
      <c r="C16" s="64">
        <f ca="1">IF(A16="","",SUM($B$5:B16))</f>
        <v>21060.340000000004</v>
      </c>
      <c r="D16" s="64">
        <f ca="1">SUM(OFFSET('Payment Amortization Schedule'!$D$6,1,0,per_year*-(ROW($B$4)-ROW(B16)),1))-SUM(OFFSET($D$4,1,0,-(ROW($B$4)-ROW(B15)),1))</f>
        <v>4827.6600000000035</v>
      </c>
      <c r="E16" s="64">
        <f t="shared" ca="1" si="1"/>
        <v>2378.1000000000058</v>
      </c>
      <c r="F16" s="65">
        <f ca="1">IF(A16="","",'Simple Interest Loan Calculator'!$I$11-SUM($D$5:D16))</f>
        <v>50044.970000000081</v>
      </c>
      <c r="G16" s="66">
        <f ca="1">IF(A16="","",IF(INDEX('Payment Amortization Schedule'!$H$7:$I$966,per_year*A16,1)="",0,INDEX('Payment Amortization Schedule'!$H$7:$I$966,per_year*A16,1)))</f>
        <v>78939.6600000006</v>
      </c>
    </row>
    <row r="17" spans="1:7" ht="18" customHeight="1" x14ac:dyDescent="0.2">
      <c r="A17" s="63">
        <f t="shared" ca="1" si="0"/>
        <v>13</v>
      </c>
      <c r="B17" s="64">
        <f ca="1">SUM(OFFSET('Payment Amortization Schedule'!$E$6,1,0,per_year*-(ROW($B$4)-ROW(B17)),1))-SUM(OFFSET($B$4,1,0,-(ROW($B$4)-ROW(B16)),1))</f>
        <v>2538.690000000006</v>
      </c>
      <c r="C17" s="64">
        <f ca="1">IF(A17="","",SUM($B$5:B17))</f>
        <v>23599.03000000001</v>
      </c>
      <c r="D17" s="64">
        <f ca="1">SUM(OFFSET('Payment Amortization Schedule'!$D$6,1,0,per_year*-(ROW($B$4)-ROW(B17)),1))-SUM(OFFSET($D$4,1,0,-(ROW($B$4)-ROW(B16)),1))</f>
        <v>4667.0699999999852</v>
      </c>
      <c r="E17" s="64">
        <f t="shared" ca="1" si="1"/>
        <v>2538.690000000006</v>
      </c>
      <c r="F17" s="65">
        <f ca="1">IF(A17="","",'Simple Interest Loan Calculator'!$I$11-SUM($D$5:D17))</f>
        <v>45377.900000000096</v>
      </c>
      <c r="G17" s="66">
        <f ca="1">IF(A17="","",IF(INDEX('Payment Amortization Schedule'!$H$7:$I$966,per_year*A17,1)="",0,INDEX('Payment Amortization Schedule'!$H$7:$I$966,per_year*A17,1)))</f>
        <v>76400.970000000641</v>
      </c>
    </row>
    <row r="18" spans="1:7" ht="18" customHeight="1" x14ac:dyDescent="0.2">
      <c r="A18" s="63">
        <f t="shared" ca="1" si="0"/>
        <v>14</v>
      </c>
      <c r="B18" s="64">
        <f ca="1">SUM(OFFSET('Payment Amortization Schedule'!$E$6,1,0,per_year*-(ROW($B$4)-ROW(B18)),1))-SUM(OFFSET($B$4,1,0,-(ROW($B$4)-ROW(B17)),1))</f>
        <v>2695.2900000000045</v>
      </c>
      <c r="C18" s="64">
        <f ca="1">IF(A18="","",SUM($B$5:B18))</f>
        <v>26294.320000000014</v>
      </c>
      <c r="D18" s="64">
        <f ca="1">SUM(OFFSET('Payment Amortization Schedule'!$D$6,1,0,per_year*-(ROW($B$4)-ROW(B18)),1))-SUM(OFFSET($D$4,1,0,-(ROW($B$4)-ROW(B17)),1))</f>
        <v>4510.4700000000012</v>
      </c>
      <c r="E18" s="64">
        <f t="shared" ca="1" si="1"/>
        <v>2695.2900000000045</v>
      </c>
      <c r="F18" s="65">
        <f ca="1">IF(A18="","",'Simple Interest Loan Calculator'!$I$11-SUM($D$5:D18))</f>
        <v>40867.430000000095</v>
      </c>
      <c r="G18" s="66">
        <f ca="1">IF(A18="","",IF(INDEX('Payment Amortization Schedule'!$H$7:$I$966,per_year*A18,1)="",0,INDEX('Payment Amortization Schedule'!$H$7:$I$966,per_year*A18,1)))</f>
        <v>73705.680000000692</v>
      </c>
    </row>
    <row r="19" spans="1:7" ht="18" customHeight="1" x14ac:dyDescent="0.2">
      <c r="A19" s="63">
        <f t="shared" ca="1" si="0"/>
        <v>15</v>
      </c>
      <c r="B19" s="64">
        <f ca="1">SUM(OFFSET('Payment Amortization Schedule'!$E$6,1,0,per_year*-(ROW($B$4)-ROW(B19)),1))-SUM(OFFSET($B$4,1,0,-(ROW($B$4)-ROW(B18)),1))</f>
        <v>2861.510000000002</v>
      </c>
      <c r="C19" s="64">
        <f ca="1">IF(A19="","",SUM($B$5:B19))</f>
        <v>29155.830000000016</v>
      </c>
      <c r="D19" s="64">
        <f ca="1">SUM(OFFSET('Payment Amortization Schedule'!$D$6,1,0,per_year*-(ROW($B$4)-ROW(B19)),1))-SUM(OFFSET($D$4,1,0,-(ROW($B$4)-ROW(B18)),1))</f>
        <v>4344.2500000000146</v>
      </c>
      <c r="E19" s="64">
        <f t="shared" ca="1" si="1"/>
        <v>2861.510000000002</v>
      </c>
      <c r="F19" s="65">
        <f ca="1">IF(A19="","",'Simple Interest Loan Calculator'!$I$11-SUM($D$5:D19))</f>
        <v>36523.18000000008</v>
      </c>
      <c r="G19" s="66">
        <f ca="1">IF(A19="","",IF(INDEX('Payment Amortization Schedule'!$H$7:$I$966,per_year*A19,1)="",0,INDEX('Payment Amortization Schedule'!$H$7:$I$966,per_year*A19,1)))</f>
        <v>70844.170000000755</v>
      </c>
    </row>
    <row r="20" spans="1:7" ht="18" customHeight="1" x14ac:dyDescent="0.2">
      <c r="A20" s="63">
        <f t="shared" ca="1" si="0"/>
        <v>16</v>
      </c>
      <c r="B20" s="64">
        <f ca="1">SUM(OFFSET('Payment Amortization Schedule'!$E$6,1,0,per_year*-(ROW($B$4)-ROW(B20)),1))-SUM(OFFSET($B$4,1,0,-(ROW($B$4)-ROW(B19)),1))</f>
        <v>3025.9199999999983</v>
      </c>
      <c r="C20" s="64">
        <f ca="1">IF(A20="","",SUM($B$5:B20))</f>
        <v>32181.750000000015</v>
      </c>
      <c r="D20" s="64">
        <f ca="1">SUM(OFFSET('Payment Amortization Schedule'!$D$6,1,0,per_year*-(ROW($B$4)-ROW(B20)),1))-SUM(OFFSET($D$4,1,0,-(ROW($B$4)-ROW(B19)),1))</f>
        <v>4179.839999999982</v>
      </c>
      <c r="E20" s="64">
        <f t="shared" ca="1" si="1"/>
        <v>3025.9199999999983</v>
      </c>
      <c r="F20" s="65">
        <f ca="1">IF(A20="","",'Simple Interest Loan Calculator'!$I$11-SUM($D$5:D20))</f>
        <v>32343.340000000098</v>
      </c>
      <c r="G20" s="66">
        <f ca="1">IF(A20="","",IF(INDEX('Payment Amortization Schedule'!$H$7:$I$966,per_year*A20,1)="",0,INDEX('Payment Amortization Schedule'!$H$7:$I$966,per_year*A20,1)))</f>
        <v>67818.250000000786</v>
      </c>
    </row>
    <row r="21" spans="1:7" ht="18" customHeight="1" x14ac:dyDescent="0.2">
      <c r="A21" s="63">
        <f t="shared" ca="1" si="0"/>
        <v>17</v>
      </c>
      <c r="B21" s="64">
        <f ca="1">SUM(OFFSET('Payment Amortization Schedule'!$E$6,1,0,per_year*-(ROW($B$4)-ROW(B21)),1))-SUM(OFFSET($B$4,1,0,-(ROW($B$4)-ROW(B20)),1))</f>
        <v>3224.6200000000026</v>
      </c>
      <c r="C21" s="64">
        <f ca="1">IF(A21="","",SUM($B$5:B21))</f>
        <v>35406.370000000017</v>
      </c>
      <c r="D21" s="64">
        <f ca="1">SUM(OFFSET('Payment Amortization Schedule'!$D$6,1,0,per_year*-(ROW($B$4)-ROW(B21)),1))-SUM(OFFSET($D$4,1,0,-(ROW($B$4)-ROW(B20)),1))</f>
        <v>3981.1399999999849</v>
      </c>
      <c r="E21" s="64">
        <f t="shared" ca="1" si="1"/>
        <v>3224.6200000000026</v>
      </c>
      <c r="F21" s="65">
        <f ca="1">IF(A21="","",'Simple Interest Loan Calculator'!$I$11-SUM($D$5:D21))</f>
        <v>28362.200000000114</v>
      </c>
      <c r="G21" s="66">
        <f ca="1">IF(A21="","",IF(INDEX('Payment Amortization Schedule'!$H$7:$I$966,per_year*A21,1)="",0,INDEX('Payment Amortization Schedule'!$H$7:$I$966,per_year*A21,1)))</f>
        <v>64593.630000000798</v>
      </c>
    </row>
    <row r="22" spans="1:7" ht="18" customHeight="1" x14ac:dyDescent="0.2">
      <c r="A22" s="63">
        <f t="shared" ca="1" si="0"/>
        <v>18</v>
      </c>
      <c r="B22" s="64">
        <f ca="1">SUM(OFFSET('Payment Amortization Schedule'!$E$6,1,0,per_year*-(ROW($B$4)-ROW(B22)),1))-SUM(OFFSET($B$4,1,0,-(ROW($B$4)-ROW(B21)),1))</f>
        <v>3423.5399999999863</v>
      </c>
      <c r="C22" s="64">
        <f ca="1">IF(A22="","",SUM($B$5:B22))</f>
        <v>38829.910000000003</v>
      </c>
      <c r="D22" s="64">
        <f ca="1">SUM(OFFSET('Payment Amortization Schedule'!$D$6,1,0,per_year*-(ROW($B$4)-ROW(B22)),1))-SUM(OFFSET($D$4,1,0,-(ROW($B$4)-ROW(B21)),1))</f>
        <v>3782.2200000000303</v>
      </c>
      <c r="E22" s="64">
        <f t="shared" ca="1" si="1"/>
        <v>3423.5399999999863</v>
      </c>
      <c r="F22" s="65">
        <f ca="1">IF(A22="","",'Simple Interest Loan Calculator'!$I$11-SUM($D$5:D22))</f>
        <v>24579.980000000083</v>
      </c>
      <c r="G22" s="66">
        <f ca="1">IF(A22="","",IF(INDEX('Payment Amortization Schedule'!$H$7:$I$966,per_year*A22,1)="",0,INDEX('Payment Amortization Schedule'!$H$7:$I$966,per_year*A22,1)))</f>
        <v>61170.090000000753</v>
      </c>
    </row>
    <row r="23" spans="1:7" ht="18" customHeight="1" x14ac:dyDescent="0.2">
      <c r="A23" s="63">
        <f t="shared" ca="1" si="0"/>
        <v>19</v>
      </c>
      <c r="B23" s="64">
        <f ca="1">SUM(OFFSET('Payment Amortization Schedule'!$E$6,1,0,per_year*-(ROW($B$4)-ROW(B23)),1))-SUM(OFFSET($B$4,1,0,-(ROW($B$4)-ROW(B22)),1))</f>
        <v>3634.6800000000003</v>
      </c>
      <c r="C23" s="64">
        <f ca="1">IF(A23="","",SUM($B$5:B23))</f>
        <v>42464.590000000004</v>
      </c>
      <c r="D23" s="64">
        <f ca="1">SUM(OFFSET('Payment Amortization Schedule'!$D$6,1,0,per_year*-(ROW($B$4)-ROW(B23)),1))-SUM(OFFSET($D$4,1,0,-(ROW($B$4)-ROW(B22)),1))</f>
        <v>3571.0800000000163</v>
      </c>
      <c r="E23" s="64" t="e">
        <f t="shared" ca="1" si="1"/>
        <v>#N/A</v>
      </c>
      <c r="F23" s="65">
        <f ca="1">IF(A23="","",'Simple Interest Loan Calculator'!$I$11-SUM($D$5:D23))</f>
        <v>21008.900000000067</v>
      </c>
      <c r="G23" s="66">
        <f ca="1">IF(A23="","",IF(INDEX('Payment Amortization Schedule'!$H$7:$I$966,per_year*A23,1)="",0,INDEX('Payment Amortization Schedule'!$H$7:$I$966,per_year*A23,1)))</f>
        <v>57535.410000000709</v>
      </c>
    </row>
    <row r="24" spans="1:7" ht="18" customHeight="1" x14ac:dyDescent="0.2">
      <c r="A24" s="63">
        <f t="shared" ca="1" si="0"/>
        <v>20</v>
      </c>
      <c r="B24" s="64">
        <f ca="1">SUM(OFFSET('Payment Amortization Schedule'!$E$6,1,0,per_year*-(ROW($B$4)-ROW(B24)),1))-SUM(OFFSET($B$4,1,0,-(ROW($B$4)-ROW(B23)),1))</f>
        <v>3849.0699999999997</v>
      </c>
      <c r="C24" s="64">
        <f ca="1">IF(A24="","",SUM($B$5:B24))</f>
        <v>46313.66</v>
      </c>
      <c r="D24" s="64">
        <f ca="1">SUM(OFFSET('Payment Amortization Schedule'!$D$6,1,0,per_year*-(ROW($B$4)-ROW(B24)),1))-SUM(OFFSET($D$4,1,0,-(ROW($B$4)-ROW(B23)),1))</f>
        <v>3356.6899999999878</v>
      </c>
      <c r="E24" s="64" t="e">
        <f t="shared" ca="1" si="1"/>
        <v>#N/A</v>
      </c>
      <c r="F24" s="65">
        <f ca="1">IF(A24="","",'Simple Interest Loan Calculator'!$I$11-SUM($D$5:D24))</f>
        <v>17652.210000000079</v>
      </c>
      <c r="G24" s="66">
        <f ca="1">IF(A24="","",IF(INDEX('Payment Amortization Schedule'!$H$7:$I$966,per_year*A24,1)="",0,INDEX('Payment Amortization Schedule'!$H$7:$I$966,per_year*A24,1)))</f>
        <v>53686.340000000666</v>
      </c>
    </row>
    <row r="25" spans="1:7" ht="18" customHeight="1" x14ac:dyDescent="0.2">
      <c r="A25" s="63">
        <f t="shared" ca="1" si="0"/>
        <v>21</v>
      </c>
      <c r="B25" s="64">
        <f ca="1">SUM(OFFSET('Payment Amortization Schedule'!$E$6,1,0,per_year*-(ROW($B$4)-ROW(B25)),1))-SUM(OFFSET($B$4,1,0,-(ROW($B$4)-ROW(B24)),1))</f>
        <v>4096.2599999999948</v>
      </c>
      <c r="C25" s="64">
        <f ca="1">IF(A25="","",SUM($B$5:B25))</f>
        <v>50409.919999999998</v>
      </c>
      <c r="D25" s="64">
        <f ca="1">SUM(OFFSET('Payment Amortization Schedule'!$D$6,1,0,per_year*-(ROW($B$4)-ROW(B25)),1))-SUM(OFFSET($D$4,1,0,-(ROW($B$4)-ROW(B24)),1))</f>
        <v>3109.5</v>
      </c>
      <c r="E25" s="64" t="e">
        <f t="shared" ca="1" si="1"/>
        <v>#N/A</v>
      </c>
      <c r="F25" s="65">
        <f ca="1">IF(A25="","",'Simple Interest Loan Calculator'!$I$11-SUM($D$5:D25))</f>
        <v>14542.710000000079</v>
      </c>
      <c r="G25" s="66">
        <f ca="1">IF(A25="","",IF(INDEX('Payment Amortization Schedule'!$H$7:$I$966,per_year*A25,1)="",0,INDEX('Payment Amortization Schedule'!$H$7:$I$966,per_year*A25,1)))</f>
        <v>49590.080000000627</v>
      </c>
    </row>
    <row r="26" spans="1:7" ht="18" customHeight="1" x14ac:dyDescent="0.2">
      <c r="A26" s="63">
        <f t="shared" ca="1" si="0"/>
        <v>22</v>
      </c>
      <c r="B26" s="64">
        <f ca="1">SUM(OFFSET('Payment Amortization Schedule'!$E$6,1,0,per_year*-(ROW($B$4)-ROW(B26)),1))-SUM(OFFSET($B$4,1,0,-(ROW($B$4)-ROW(B25)),1))</f>
        <v>4348.9100000000035</v>
      </c>
      <c r="C26" s="64">
        <f ca="1">IF(A26="","",SUM($B$5:B26))</f>
        <v>54758.83</v>
      </c>
      <c r="D26" s="64">
        <f ca="1">SUM(OFFSET('Payment Amortization Schedule'!$D$6,1,0,per_year*-(ROW($B$4)-ROW(B26)),1))-SUM(OFFSET($D$4,1,0,-(ROW($B$4)-ROW(B25)),1))</f>
        <v>2856.8500000000204</v>
      </c>
      <c r="E26" s="64" t="e">
        <f t="shared" ca="1" si="1"/>
        <v>#N/A</v>
      </c>
      <c r="F26" s="65">
        <f ca="1">IF(A26="","",'Simple Interest Loan Calculator'!$I$11-SUM($D$5:D26))</f>
        <v>11685.860000000059</v>
      </c>
      <c r="G26" s="66">
        <f ca="1">IF(A26="","",IF(INDEX('Payment Amortization Schedule'!$H$7:$I$966,per_year*A26,1)="",0,INDEX('Payment Amortization Schedule'!$H$7:$I$966,per_year*A26,1)))</f>
        <v>45241.17000000058</v>
      </c>
    </row>
    <row r="27" spans="1:7" ht="18" customHeight="1" x14ac:dyDescent="0.2">
      <c r="A27" s="63">
        <f t="shared" ca="1" si="0"/>
        <v>23</v>
      </c>
      <c r="B27" s="64">
        <f ca="1">SUM(OFFSET('Payment Amortization Schedule'!$E$6,1,0,per_year*-(ROW($B$4)-ROW(B27)),1))-SUM(OFFSET($B$4,1,0,-(ROW($B$4)-ROW(B26)),1))</f>
        <v>4617.1300000000047</v>
      </c>
      <c r="C27" s="64">
        <f ca="1">IF(A27="","",SUM($B$5:B27))</f>
        <v>59375.960000000006</v>
      </c>
      <c r="D27" s="64">
        <f ca="1">SUM(OFFSET('Payment Amortization Schedule'!$D$6,1,0,per_year*-(ROW($B$4)-ROW(B27)),1))-SUM(OFFSET($D$4,1,0,-(ROW($B$4)-ROW(B26)),1))</f>
        <v>2588.6300000000047</v>
      </c>
      <c r="E27" s="64" t="e">
        <f t="shared" ca="1" si="1"/>
        <v>#N/A</v>
      </c>
      <c r="F27" s="65">
        <f ca="1">IF(A27="","",'Simple Interest Loan Calculator'!$I$11-SUM($D$5:D27))</f>
        <v>9097.2300000000541</v>
      </c>
      <c r="G27" s="66">
        <f ca="1">IF(A27="","",IF(INDEX('Payment Amortization Schedule'!$H$7:$I$966,per_year*A27,1)="",0,INDEX('Payment Amortization Schedule'!$H$7:$I$966,per_year*A27,1)))</f>
        <v>40624.040000000547</v>
      </c>
    </row>
    <row r="28" spans="1:7" ht="18" customHeight="1" x14ac:dyDescent="0.2">
      <c r="A28" s="63">
        <f t="shared" ca="1" si="0"/>
        <v>24</v>
      </c>
      <c r="B28" s="64">
        <f ca="1">SUM(OFFSET('Payment Amortization Schedule'!$E$6,1,0,per_year*-(ROW($B$4)-ROW(B28)),1))-SUM(OFFSET($B$4,1,0,-(ROW($B$4)-ROW(B27)),1))</f>
        <v>4895.07</v>
      </c>
      <c r="C28" s="64">
        <f ca="1">IF(A28="","",SUM($B$5:B28))</f>
        <v>64271.030000000006</v>
      </c>
      <c r="D28" s="64">
        <f ca="1">SUM(OFFSET('Payment Amortization Schedule'!$D$6,1,0,per_year*-(ROW($B$4)-ROW(B28)),1))-SUM(OFFSET($D$4,1,0,-(ROW($B$4)-ROW(B27)),1))</f>
        <v>2310.6899999999878</v>
      </c>
      <c r="E28" s="64" t="e">
        <f t="shared" ca="1" si="1"/>
        <v>#N/A</v>
      </c>
      <c r="F28" s="65">
        <f ca="1">IF(A28="","",'Simple Interest Loan Calculator'!$I$11-SUM($D$5:D28))</f>
        <v>6786.5400000000664</v>
      </c>
      <c r="G28" s="66">
        <f ca="1">IF(A28="","",IF(INDEX('Payment Amortization Schedule'!$H$7:$I$966,per_year*A28,1)="",0,INDEX('Payment Amortization Schedule'!$H$7:$I$966,per_year*A28,1)))</f>
        <v>35728.970000000503</v>
      </c>
    </row>
    <row r="29" spans="1:7" ht="18" customHeight="1" x14ac:dyDescent="0.2">
      <c r="A29" s="63">
        <f t="shared" ca="1" si="0"/>
        <v>25</v>
      </c>
      <c r="B29" s="64">
        <f ca="1">SUM(OFFSET('Payment Amortization Schedule'!$E$6,1,0,per_year*-(ROW($B$4)-ROW(B29)),1))-SUM(OFFSET($B$4,1,0,-(ROW($B$4)-ROW(B28)),1))</f>
        <v>5203.8400000000038</v>
      </c>
      <c r="C29" s="64">
        <f ca="1">IF(A29="","",SUM($B$5:B29))</f>
        <v>69474.87000000001</v>
      </c>
      <c r="D29" s="64">
        <f ca="1">SUM(OFFSET('Payment Amortization Schedule'!$D$6,1,0,per_year*-(ROW($B$4)-ROW(B29)),1))-SUM(OFFSET($D$4,1,0,-(ROW($B$4)-ROW(B28)),1))</f>
        <v>2001.9200000000128</v>
      </c>
      <c r="E29" s="64" t="e">
        <f t="shared" ca="1" si="1"/>
        <v>#N/A</v>
      </c>
      <c r="F29" s="65">
        <f ca="1">IF(A29="","",'Simple Interest Loan Calculator'!$I$11-SUM($D$5:D29))</f>
        <v>4784.6200000000536</v>
      </c>
      <c r="G29" s="66">
        <f ca="1">IF(A29="","",IF(INDEX('Payment Amortization Schedule'!$H$7:$I$966,per_year*A29,1)="",0,INDEX('Payment Amortization Schedule'!$H$7:$I$966,per_year*A29,1)))</f>
        <v>30525.130000000496</v>
      </c>
    </row>
    <row r="30" spans="1:7" ht="18" customHeight="1" x14ac:dyDescent="0.2">
      <c r="A30" s="63">
        <f t="shared" ca="1" si="0"/>
        <v>26</v>
      </c>
      <c r="B30" s="64">
        <f ca="1">SUM(OFFSET('Payment Amortization Schedule'!$E$6,1,0,per_year*-(ROW($B$4)-ROW(B30)),1))-SUM(OFFSET($B$4,1,0,-(ROW($B$4)-ROW(B29)),1))</f>
        <v>5524.8099999999977</v>
      </c>
      <c r="C30" s="64">
        <f ca="1">IF(A30="","",SUM($B$5:B30))</f>
        <v>74999.680000000008</v>
      </c>
      <c r="D30" s="64">
        <f ca="1">SUM(OFFSET('Payment Amortization Schedule'!$D$6,1,0,per_year*-(ROW($B$4)-ROW(B30)),1))-SUM(OFFSET($D$4,1,0,-(ROW($B$4)-ROW(B29)),1))</f>
        <v>1680.9499999999971</v>
      </c>
      <c r="E30" s="64" t="e">
        <f t="shared" ca="1" si="1"/>
        <v>#N/A</v>
      </c>
      <c r="F30" s="65">
        <f ca="1">IF(A30="","",'Simple Interest Loan Calculator'!$I$11-SUM($D$5:D30))</f>
        <v>3103.6700000000565</v>
      </c>
      <c r="G30" s="66">
        <f ca="1">IF(A30="","",IF(INDEX('Payment Amortization Schedule'!$H$7:$I$966,per_year*A30,1)="",0,INDEX('Payment Amortization Schedule'!$H$7:$I$966,per_year*A30,1)))</f>
        <v>25000.320000000498</v>
      </c>
    </row>
    <row r="31" spans="1:7" ht="18" customHeight="1" x14ac:dyDescent="0.2">
      <c r="A31" s="63">
        <f t="shared" ca="1" si="0"/>
        <v>27</v>
      </c>
      <c r="B31" s="64">
        <f ca="1">SUM(OFFSET('Payment Amortization Schedule'!$E$6,1,0,per_year*-(ROW($B$4)-ROW(B31)),1))-SUM(OFFSET($B$4,1,0,-(ROW($B$4)-ROW(B30)),1))</f>
        <v>5865.5600000000122</v>
      </c>
      <c r="C31" s="64">
        <f ca="1">IF(A31="","",SUM($B$5:B31))</f>
        <v>80865.24000000002</v>
      </c>
      <c r="D31" s="64">
        <f ca="1">SUM(OFFSET('Payment Amortization Schedule'!$D$6,1,0,per_year*-(ROW($B$4)-ROW(B31)),1))-SUM(OFFSET($D$4,1,0,-(ROW($B$4)-ROW(B30)),1))</f>
        <v>1340.2000000000116</v>
      </c>
      <c r="E31" s="64" t="e">
        <f t="shared" ca="1" si="1"/>
        <v>#N/A</v>
      </c>
      <c r="F31" s="65">
        <f ca="1">IF(A31="","",'Simple Interest Loan Calculator'!$I$11-SUM($D$5:D31))</f>
        <v>1763.4700000000448</v>
      </c>
      <c r="G31" s="66">
        <f ca="1">IF(A31="","",IF(INDEX('Payment Amortization Schedule'!$H$7:$I$966,per_year*A31,1)="",0,INDEX('Payment Amortization Schedule'!$H$7:$I$966,per_year*A31,1)))</f>
        <v>19134.760000000504</v>
      </c>
    </row>
    <row r="32" spans="1:7" ht="18" customHeight="1" x14ac:dyDescent="0.2">
      <c r="A32" s="63">
        <f t="shared" ca="1" si="0"/>
        <v>28</v>
      </c>
      <c r="B32" s="64">
        <f ca="1">SUM(OFFSET('Payment Amortization Schedule'!$E$6,1,0,per_year*-(ROW($B$4)-ROW(B32)),1))-SUM(OFFSET($B$4,1,0,-(ROW($B$4)-ROW(B31)),1))</f>
        <v>6224.1900000000023</v>
      </c>
      <c r="C32" s="64">
        <f ca="1">IF(A32="","",SUM($B$5:B32))</f>
        <v>87089.430000000022</v>
      </c>
      <c r="D32" s="64">
        <f ca="1">SUM(OFFSET('Payment Amortization Schedule'!$D$6,1,0,per_year*-(ROW($B$4)-ROW(B32)),1))-SUM(OFFSET($D$4,1,0,-(ROW($B$4)-ROW(B31)),1))</f>
        <v>981.57000000000698</v>
      </c>
      <c r="E32" s="64" t="e">
        <f t="shared" ca="1" si="1"/>
        <v>#N/A</v>
      </c>
      <c r="F32" s="65">
        <f ca="1">IF(A32="","",'Simple Interest Loan Calculator'!$I$11-SUM($D$5:D32))</f>
        <v>781.90000000003783</v>
      </c>
      <c r="G32" s="66">
        <f ca="1">IF(A32="","",IF(INDEX('Payment Amortization Schedule'!$H$7:$I$966,per_year*A32,1)="",0,INDEX('Payment Amortization Schedule'!$H$7:$I$966,per_year*A32,1)))</f>
        <v>12910.570000000507</v>
      </c>
    </row>
    <row r="33" spans="1:7" ht="18" customHeight="1" x14ac:dyDescent="0.2">
      <c r="A33" s="63">
        <f t="shared" ca="1" si="0"/>
        <v>29</v>
      </c>
      <c r="B33" s="64">
        <f ca="1">SUM(OFFSET('Payment Amortization Schedule'!$E$6,1,0,per_year*-(ROW($B$4)-ROW(B33)),1))-SUM(OFFSET($B$4,1,0,-(ROW($B$4)-ROW(B32)),1))</f>
        <v>6611.1999999999971</v>
      </c>
      <c r="C33" s="64">
        <f ca="1">IF(A33="","",SUM($B$5:B33))</f>
        <v>93700.630000000019</v>
      </c>
      <c r="D33" s="64">
        <f ca="1">SUM(OFFSET('Payment Amortization Schedule'!$D$6,1,0,per_year*-(ROW($B$4)-ROW(B33)),1))-SUM(OFFSET($D$4,1,0,-(ROW($B$4)-ROW(B32)),1))</f>
        <v>594.56000000001222</v>
      </c>
      <c r="E33" s="64" t="e">
        <f t="shared" ca="1" si="1"/>
        <v>#N/A</v>
      </c>
      <c r="F33" s="65">
        <f ca="1">IF(A33="","",'Simple Interest Loan Calculator'!$I$11-SUM($D$5:D33))</f>
        <v>187.34000000002561</v>
      </c>
      <c r="G33" s="66">
        <f ca="1">IF(A33="","",IF(INDEX('Payment Amortization Schedule'!$H$7:$I$966,per_year*A33,1)="",0,INDEX('Payment Amortization Schedule'!$H$7:$I$966,per_year*A33,1)))</f>
        <v>6299.3700000005083</v>
      </c>
    </row>
    <row r="34" spans="1:7" ht="18" customHeight="1" x14ac:dyDescent="0.2">
      <c r="A34" s="63">
        <f t="shared" ca="1" si="0"/>
        <v>30</v>
      </c>
      <c r="B34" s="64">
        <f ca="1">SUM(OFFSET('Payment Amortization Schedule'!$E$6,1,0,per_year*-(ROW($B$4)-ROW(B34)),1))-SUM(OFFSET($B$4,1,0,-(ROW($B$4)-ROW(B33)),1))</f>
        <v>6299.3700000005192</v>
      </c>
      <c r="C34" s="64">
        <f ca="1">IF(A34="","",SUM($B$5:B34))</f>
        <v>100000.00000000054</v>
      </c>
      <c r="D34" s="64">
        <f ca="1">SUM(OFFSET('Payment Amortization Schedule'!$D$6,1,0,per_year*-(ROW($B$4)-ROW(B34)),1))-SUM(OFFSET($D$4,1,0,-(ROW($B$4)-ROW(B33)),1))</f>
        <v>187.34000000002561</v>
      </c>
      <c r="E34" s="64" t="e">
        <f t="shared" ca="1" si="1"/>
        <v>#N/A</v>
      </c>
      <c r="F34" s="65">
        <f ca="1">IF(A34="","",'Simple Interest Loan Calculator'!$I$11-SUM($D$5:D34))</f>
        <v>0</v>
      </c>
      <c r="G34" s="66">
        <f ca="1">IF(A34="","",IF(INDEX('Payment Amortization Schedule'!$H$7:$I$966,per_year*A34,1)="",0,INDEX('Payment Amortization Schedule'!$H$7:$I$966,per_year*A34,1)))</f>
        <v>0</v>
      </c>
    </row>
    <row r="35" spans="1:7" ht="18" customHeight="1" x14ac:dyDescent="0.2">
      <c r="A35" s="63" t="str">
        <f t="shared" ca="1" si="0"/>
        <v/>
      </c>
      <c r="B35" s="64">
        <f ca="1">SUM(OFFSET('Payment Amortization Schedule'!$E$6,1,0,per_year*-(ROW($B$4)-ROW(B35)),1))-SUM(OFFSET($B$4,1,0,-(ROW($B$4)-ROW(B34)),1))</f>
        <v>0</v>
      </c>
      <c r="C35" s="64" t="str">
        <f ca="1">IF(A35="","",SUM($B$5:B35))</f>
        <v/>
      </c>
      <c r="D35" s="64">
        <f ca="1">SUM(OFFSET('Payment Amortization Schedule'!$D$6,1,0,per_year*-(ROW($B$4)-ROW(B35)),1))-SUM(OFFSET($D$4,1,0,-(ROW($B$4)-ROW(B34)),1))</f>
        <v>0</v>
      </c>
      <c r="E35" s="64" t="str">
        <f t="shared" ca="1" si="1"/>
        <v/>
      </c>
      <c r="F35" s="65" t="str">
        <f ca="1">IF(A35="","",'Simple Interest Loan Calculator'!$I$11-SUM($D$5:D35))</f>
        <v/>
      </c>
      <c r="G35" s="66" t="str">
        <f ca="1">IF(A35="","",IF(INDEX('Payment Amortization Schedule'!$H$7:$I$966,per_year*A35,1)="",0,INDEX('Payment Amortization Schedule'!$H$7:$I$966,per_year*A35,1)))</f>
        <v/>
      </c>
    </row>
    <row r="36" spans="1:7" ht="18" customHeight="1" x14ac:dyDescent="0.2">
      <c r="A36" s="63" t="str">
        <f t="shared" ca="1" si="0"/>
        <v/>
      </c>
      <c r="B36" s="64">
        <f ca="1">SUM(OFFSET('Payment Amortization Schedule'!$E$6,1,0,per_year*-(ROW($B$4)-ROW(B36)),1))-SUM(OFFSET($B$4,1,0,-(ROW($B$4)-ROW(B35)),1))</f>
        <v>0</v>
      </c>
      <c r="C36" s="64" t="str">
        <f ca="1">IF(A36="","",SUM($B$5:B36))</f>
        <v/>
      </c>
      <c r="D36" s="64">
        <f ca="1">SUM(OFFSET('Payment Amortization Schedule'!$D$6,1,0,per_year*-(ROW($B$4)-ROW(B36)),1))-SUM(OFFSET($D$4,1,0,-(ROW($B$4)-ROW(B35)),1))</f>
        <v>0</v>
      </c>
      <c r="E36" s="64" t="str">
        <f t="shared" ca="1" si="1"/>
        <v/>
      </c>
      <c r="F36" s="65" t="str">
        <f ca="1">IF(A36="","",'Simple Interest Loan Calculator'!$I$11-SUM($D$5:D36))</f>
        <v/>
      </c>
      <c r="G36" s="66" t="str">
        <f ca="1">IF(A36="","",IF(INDEX('Payment Amortization Schedule'!$H$7:$I$966,per_year*A36,1)="",0,INDEX('Payment Amortization Schedule'!$H$7:$I$966,per_year*A36,1)))</f>
        <v/>
      </c>
    </row>
    <row r="37" spans="1:7" ht="18" customHeight="1" x14ac:dyDescent="0.2">
      <c r="A37" s="63" t="str">
        <f t="shared" ref="A37:A68" ca="1" si="2">IF(AND(B37&gt;=0,D37&gt;0),A36+1,IF(AND(B37&lt;0,D37&gt;0),A36+1,""))</f>
        <v/>
      </c>
      <c r="B37" s="64">
        <f ca="1">SUM(OFFSET('Payment Amortization Schedule'!$E$6,1,0,per_year*-(ROW($B$4)-ROW(B37)),1))-SUM(OFFSET($B$4,1,0,-(ROW($B$4)-ROW(B36)),1))</f>
        <v>0</v>
      </c>
      <c r="C37" s="64" t="str">
        <f ca="1">IF(A37="","",SUM($B$5:B37))</f>
        <v/>
      </c>
      <c r="D37" s="64">
        <f ca="1">SUM(OFFSET('Payment Amortization Schedule'!$D$6,1,0,per_year*-(ROW($B$4)-ROW(B37)),1))-SUM(OFFSET($D$4,1,0,-(ROW($B$4)-ROW(B36)),1))</f>
        <v>0</v>
      </c>
      <c r="E37" s="64" t="str">
        <f t="shared" ref="E37:E68" ca="1" si="3">IF(A37="","",IF(B37&lt;D37,B37,NA()))</f>
        <v/>
      </c>
      <c r="F37" s="65" t="str">
        <f ca="1">IF(A37="","",'Simple Interest Loan Calculator'!$I$11-SUM($D$5:D37))</f>
        <v/>
      </c>
      <c r="G37" s="66" t="str">
        <f ca="1">IF(A37="","",IF(INDEX('Payment Amortization Schedule'!$H$7:$I$966,per_year*A37,1)="",0,INDEX('Payment Amortization Schedule'!$H$7:$I$966,per_year*A37,1)))</f>
        <v/>
      </c>
    </row>
    <row r="38" spans="1:7" ht="18" customHeight="1" x14ac:dyDescent="0.2">
      <c r="A38" s="63" t="str">
        <f t="shared" ca="1" si="2"/>
        <v/>
      </c>
      <c r="B38" s="64">
        <f ca="1">SUM(OFFSET('Payment Amortization Schedule'!$E$6,1,0,per_year*-(ROW($B$4)-ROW(B38)),1))-SUM(OFFSET($B$4,1,0,-(ROW($B$4)-ROW(B37)),1))</f>
        <v>0</v>
      </c>
      <c r="C38" s="64" t="str">
        <f ca="1">IF(A38="","",SUM($B$5:B38))</f>
        <v/>
      </c>
      <c r="D38" s="64">
        <f ca="1">SUM(OFFSET('Payment Amortization Schedule'!$D$6,1,0,per_year*-(ROW($B$4)-ROW(B38)),1))-SUM(OFFSET($D$4,1,0,-(ROW($B$4)-ROW(B37)),1))</f>
        <v>0</v>
      </c>
      <c r="E38" s="64" t="str">
        <f t="shared" ca="1" si="3"/>
        <v/>
      </c>
      <c r="F38" s="65" t="str">
        <f ca="1">IF(A38="","",'Simple Interest Loan Calculator'!$I$11-SUM($D$5:D38))</f>
        <v/>
      </c>
      <c r="G38" s="66" t="str">
        <f ca="1">IF(A38="","",IF(INDEX('Payment Amortization Schedule'!$H$7:$I$966,per_year*A38,1)="",0,INDEX('Payment Amortization Schedule'!$H$7:$I$966,per_year*A38,1)))</f>
        <v/>
      </c>
    </row>
    <row r="39" spans="1:7" ht="18" customHeight="1" x14ac:dyDescent="0.2">
      <c r="A39" s="63" t="str">
        <f t="shared" ca="1" si="2"/>
        <v/>
      </c>
      <c r="B39" s="64">
        <f ca="1">SUM(OFFSET('Payment Amortization Schedule'!$E$6,1,0,per_year*-(ROW($B$4)-ROW(B39)),1))-SUM(OFFSET($B$4,1,0,-(ROW($B$4)-ROW(B38)),1))</f>
        <v>0</v>
      </c>
      <c r="C39" s="64" t="str">
        <f ca="1">IF(A39="","",SUM($B$5:B39))</f>
        <v/>
      </c>
      <c r="D39" s="64">
        <f ca="1">SUM(OFFSET('Payment Amortization Schedule'!$D$6,1,0,per_year*-(ROW($B$4)-ROW(B39)),1))-SUM(OFFSET($D$4,1,0,-(ROW($B$4)-ROW(B38)),1))</f>
        <v>0</v>
      </c>
      <c r="E39" s="64" t="str">
        <f t="shared" ca="1" si="3"/>
        <v/>
      </c>
      <c r="F39" s="65" t="str">
        <f ca="1">IF(A39="","",'Simple Interest Loan Calculator'!$I$11-SUM($D$5:D39))</f>
        <v/>
      </c>
      <c r="G39" s="66" t="str">
        <f ca="1">IF(A39="","",IF(INDEX('Payment Amortization Schedule'!$H$7:$I$966,per_year*A39,1)="",0,INDEX('Payment Amortization Schedule'!$H$7:$I$966,per_year*A39,1)))</f>
        <v/>
      </c>
    </row>
    <row r="40" spans="1:7" ht="18" customHeight="1" x14ac:dyDescent="0.2">
      <c r="A40" s="63" t="str">
        <f t="shared" ca="1" si="2"/>
        <v/>
      </c>
      <c r="B40" s="64">
        <f ca="1">SUM(OFFSET('Payment Amortization Schedule'!$E$6,1,0,per_year*-(ROW($B$4)-ROW(B40)),1))-SUM(OFFSET($B$4,1,0,-(ROW($B$4)-ROW(B39)),1))</f>
        <v>0</v>
      </c>
      <c r="C40" s="64" t="str">
        <f ca="1">IF(A40="","",SUM($B$5:B40))</f>
        <v/>
      </c>
      <c r="D40" s="64">
        <f ca="1">SUM(OFFSET('Payment Amortization Schedule'!$D$6,1,0,per_year*-(ROW($B$4)-ROW(B40)),1))-SUM(OFFSET($D$4,1,0,-(ROW($B$4)-ROW(B39)),1))</f>
        <v>0</v>
      </c>
      <c r="E40" s="64" t="str">
        <f t="shared" ca="1" si="3"/>
        <v/>
      </c>
      <c r="F40" s="65" t="str">
        <f ca="1">IF(A40="","",'Simple Interest Loan Calculator'!$I$11-SUM($D$5:D40))</f>
        <v/>
      </c>
      <c r="G40" s="66" t="str">
        <f ca="1">IF(A40="","",IF(INDEX('Payment Amortization Schedule'!$H$7:$I$966,per_year*A40,1)="",0,INDEX('Payment Amortization Schedule'!$H$7:$I$966,per_year*A40,1)))</f>
        <v/>
      </c>
    </row>
    <row r="41" spans="1:7" ht="18" customHeight="1" x14ac:dyDescent="0.2">
      <c r="A41" s="63" t="str">
        <f t="shared" ca="1" si="2"/>
        <v/>
      </c>
      <c r="B41" s="64">
        <f ca="1">SUM(OFFSET('Payment Amortization Schedule'!$E$6,1,0,per_year*-(ROW($B$4)-ROW(B41)),1))-SUM(OFFSET($B$4,1,0,-(ROW($B$4)-ROW(B40)),1))</f>
        <v>0</v>
      </c>
      <c r="C41" s="64" t="str">
        <f ca="1">IF(A41="","",SUM($B$5:B41))</f>
        <v/>
      </c>
      <c r="D41" s="64">
        <f ca="1">SUM(OFFSET('Payment Amortization Schedule'!$D$6,1,0,per_year*-(ROW($B$4)-ROW(B41)),1))-SUM(OFFSET($D$4,1,0,-(ROW($B$4)-ROW(B40)),1))</f>
        <v>0</v>
      </c>
      <c r="E41" s="64" t="str">
        <f t="shared" ca="1" si="3"/>
        <v/>
      </c>
      <c r="F41" s="65" t="str">
        <f ca="1">IF(A41="","",'Simple Interest Loan Calculator'!$I$11-SUM($D$5:D41))</f>
        <v/>
      </c>
      <c r="G41" s="66" t="str">
        <f ca="1">IF(A41="","",IF(INDEX('Payment Amortization Schedule'!$H$7:$I$966,per_year*A41,1)="",0,INDEX('Payment Amortization Schedule'!$H$7:$I$966,per_year*A41,1)))</f>
        <v/>
      </c>
    </row>
    <row r="42" spans="1:7" ht="18" customHeight="1" x14ac:dyDescent="0.2">
      <c r="A42" s="63" t="str">
        <f t="shared" ca="1" si="2"/>
        <v/>
      </c>
      <c r="B42" s="64">
        <f ca="1">SUM(OFFSET('Payment Amortization Schedule'!$E$6,1,0,per_year*-(ROW($B$4)-ROW(B42)),1))-SUM(OFFSET($B$4,1,0,-(ROW($B$4)-ROW(B41)),1))</f>
        <v>0</v>
      </c>
      <c r="C42" s="64" t="str">
        <f ca="1">IF(A42="","",SUM($B$5:B42))</f>
        <v/>
      </c>
      <c r="D42" s="64">
        <f ca="1">SUM(OFFSET('Payment Amortization Schedule'!$D$6,1,0,per_year*-(ROW($B$4)-ROW(B42)),1))-SUM(OFFSET($D$4,1,0,-(ROW($B$4)-ROW(B41)),1))</f>
        <v>0</v>
      </c>
      <c r="E42" s="64" t="str">
        <f t="shared" ca="1" si="3"/>
        <v/>
      </c>
      <c r="F42" s="65" t="str">
        <f ca="1">IF(A42="","",'Simple Interest Loan Calculator'!$I$11-SUM($D$5:D42))</f>
        <v/>
      </c>
      <c r="G42" s="66" t="str">
        <f ca="1">IF(A42="","",IF(INDEX('Payment Amortization Schedule'!$H$7:$I$966,per_year*A42,1)="",0,INDEX('Payment Amortization Schedule'!$H$7:$I$966,per_year*A42,1)))</f>
        <v/>
      </c>
    </row>
    <row r="43" spans="1:7" ht="18" customHeight="1" x14ac:dyDescent="0.2">
      <c r="A43" s="63" t="str">
        <f t="shared" ca="1" si="2"/>
        <v/>
      </c>
      <c r="B43" s="64">
        <f ca="1">SUM(OFFSET('Payment Amortization Schedule'!$E$6,1,0,per_year*-(ROW($B$4)-ROW(B43)),1))-SUM(OFFSET($B$4,1,0,-(ROW($B$4)-ROW(B42)),1))</f>
        <v>0</v>
      </c>
      <c r="C43" s="64" t="str">
        <f ca="1">IF(A43="","",SUM($B$5:B43))</f>
        <v/>
      </c>
      <c r="D43" s="64">
        <f ca="1">SUM(OFFSET('Payment Amortization Schedule'!$D$6,1,0,per_year*-(ROW($B$4)-ROW(B43)),1))-SUM(OFFSET($D$4,1,0,-(ROW($B$4)-ROW(B42)),1))</f>
        <v>0</v>
      </c>
      <c r="E43" s="64" t="str">
        <f t="shared" ca="1" si="3"/>
        <v/>
      </c>
      <c r="F43" s="65" t="str">
        <f ca="1">IF(A43="","",'Simple Interest Loan Calculator'!$I$11-SUM($D$5:D43))</f>
        <v/>
      </c>
      <c r="G43" s="66" t="str">
        <f ca="1">IF(A43="","",IF(INDEX('Payment Amortization Schedule'!$H$7:$I$966,per_year*A43,1)="",0,INDEX('Payment Amortization Schedule'!$H$7:$I$966,per_year*A43,1)))</f>
        <v/>
      </c>
    </row>
    <row r="44" spans="1:7" ht="18" customHeight="1" x14ac:dyDescent="0.2">
      <c r="A44" s="63" t="str">
        <f t="shared" ca="1" si="2"/>
        <v/>
      </c>
      <c r="B44" s="64">
        <f ca="1">SUM(OFFSET('Payment Amortization Schedule'!$E$6,1,0,per_year*-(ROW($B$4)-ROW(B44)),1))-SUM(OFFSET($B$4,1,0,-(ROW($B$4)-ROW(B43)),1))</f>
        <v>0</v>
      </c>
      <c r="C44" s="64" t="str">
        <f ca="1">IF(A44="","",SUM($B$5:B44))</f>
        <v/>
      </c>
      <c r="D44" s="64">
        <f ca="1">SUM(OFFSET('Payment Amortization Schedule'!$D$6,1,0,per_year*-(ROW($B$4)-ROW(B44)),1))-SUM(OFFSET($D$4,1,0,-(ROW($B$4)-ROW(B43)),1))</f>
        <v>0</v>
      </c>
      <c r="E44" s="64" t="str">
        <f t="shared" ca="1" si="3"/>
        <v/>
      </c>
      <c r="F44" s="65" t="str">
        <f ca="1">IF(A44="","",'Simple Interest Loan Calculator'!$I$11-SUM($D$5:D44))</f>
        <v/>
      </c>
      <c r="G44" s="66" t="str">
        <f ca="1">IF(A44="","",IF(INDEX('Payment Amortization Schedule'!$H$7:$I$966,per_year*A44,1)="",0,INDEX('Payment Amortization Schedule'!$H$7:$I$966,per_year*A44,1)))</f>
        <v/>
      </c>
    </row>
    <row r="45" spans="1:7" ht="18" customHeight="1" x14ac:dyDescent="0.2">
      <c r="A45" s="63" t="str">
        <f t="shared" ca="1" si="2"/>
        <v/>
      </c>
      <c r="B45" s="64">
        <f ca="1">SUM(OFFSET('Payment Amortization Schedule'!$E$6,1,0,per_year*-(ROW($B$4)-ROW(B45)),1))-SUM(OFFSET($B$4,1,0,-(ROW($B$4)-ROW(B44)),1))</f>
        <v>0</v>
      </c>
      <c r="C45" s="64" t="str">
        <f ca="1">IF(A45="","",SUM($B$5:B45))</f>
        <v/>
      </c>
      <c r="D45" s="64">
        <f ca="1">SUM(OFFSET('Payment Amortization Schedule'!$D$6,1,0,per_year*-(ROW($B$4)-ROW(B45)),1))-SUM(OFFSET($D$4,1,0,-(ROW($B$4)-ROW(B44)),1))</f>
        <v>0</v>
      </c>
      <c r="E45" s="64" t="str">
        <f t="shared" ca="1" si="3"/>
        <v/>
      </c>
      <c r="F45" s="65" t="str">
        <f ca="1">IF(A45="","",'Simple Interest Loan Calculator'!$I$11-SUM($D$5:D45))</f>
        <v/>
      </c>
      <c r="G45" s="66" t="str">
        <f ca="1">IF(A45="","",IF(INDEX('Payment Amortization Schedule'!$H$7:$I$966,per_year*A45,1)="",0,INDEX('Payment Amortization Schedule'!$H$7:$I$966,per_year*A45,1)))</f>
        <v/>
      </c>
    </row>
    <row r="46" spans="1:7" ht="18" customHeight="1" x14ac:dyDescent="0.2">
      <c r="A46" s="63" t="str">
        <f t="shared" ca="1" si="2"/>
        <v/>
      </c>
      <c r="B46" s="64">
        <f ca="1">SUM(OFFSET('Payment Amortization Schedule'!$E$6,1,0,per_year*-(ROW($B$4)-ROW(B46)),1))-SUM(OFFSET($B$4,1,0,-(ROW($B$4)-ROW(B45)),1))</f>
        <v>0</v>
      </c>
      <c r="C46" s="64" t="str">
        <f ca="1">IF(A46="","",SUM($B$5:B46))</f>
        <v/>
      </c>
      <c r="D46" s="64">
        <f ca="1">SUM(OFFSET('Payment Amortization Schedule'!$D$6,1,0,per_year*-(ROW($B$4)-ROW(B46)),1))-SUM(OFFSET($D$4,1,0,-(ROW($B$4)-ROW(B45)),1))</f>
        <v>0</v>
      </c>
      <c r="E46" s="64" t="str">
        <f t="shared" ca="1" si="3"/>
        <v/>
      </c>
      <c r="F46" s="65" t="str">
        <f ca="1">IF(A46="","",'Simple Interest Loan Calculator'!$I$11-SUM($D$5:D46))</f>
        <v/>
      </c>
      <c r="G46" s="66" t="str">
        <f ca="1">IF(A46="","",IF(INDEX('Payment Amortization Schedule'!$H$7:$I$966,per_year*A46,1)="",0,INDEX('Payment Amortization Schedule'!$H$7:$I$966,per_year*A46,1)))</f>
        <v/>
      </c>
    </row>
    <row r="47" spans="1:7" ht="18" customHeight="1" x14ac:dyDescent="0.2">
      <c r="A47" s="63" t="str">
        <f t="shared" ca="1" si="2"/>
        <v/>
      </c>
      <c r="B47" s="64">
        <f ca="1">SUM(OFFSET('Payment Amortization Schedule'!$E$6,1,0,per_year*-(ROW($B$4)-ROW(B47)),1))-SUM(OFFSET($B$4,1,0,-(ROW($B$4)-ROW(B46)),1))</f>
        <v>0</v>
      </c>
      <c r="C47" s="64" t="str">
        <f ca="1">IF(A47="","",SUM($B$5:B47))</f>
        <v/>
      </c>
      <c r="D47" s="64">
        <f ca="1">SUM(OFFSET('Payment Amortization Schedule'!$D$6,1,0,per_year*-(ROW($B$4)-ROW(B47)),1))-SUM(OFFSET($D$4,1,0,-(ROW($B$4)-ROW(B46)),1))</f>
        <v>0</v>
      </c>
      <c r="E47" s="64" t="str">
        <f t="shared" ca="1" si="3"/>
        <v/>
      </c>
      <c r="F47" s="65" t="str">
        <f ca="1">IF(A47="","",'Simple Interest Loan Calculator'!$I$11-SUM($D$5:D47))</f>
        <v/>
      </c>
      <c r="G47" s="66" t="str">
        <f ca="1">IF(A47="","",IF(INDEX('Payment Amortization Schedule'!$H$7:$I$966,per_year*A47,1)="",0,INDEX('Payment Amortization Schedule'!$H$7:$I$966,per_year*A47,1)))</f>
        <v/>
      </c>
    </row>
    <row r="48" spans="1:7" ht="18" customHeight="1" x14ac:dyDescent="0.2">
      <c r="A48" s="63" t="str">
        <f t="shared" ca="1" si="2"/>
        <v/>
      </c>
      <c r="B48" s="64">
        <f ca="1">SUM(OFFSET('Payment Amortization Schedule'!$E$6,1,0,per_year*-(ROW($B$4)-ROW(B48)),1))-SUM(OFFSET($B$4,1,0,-(ROW($B$4)-ROW(B47)),1))</f>
        <v>0</v>
      </c>
      <c r="C48" s="64" t="str">
        <f ca="1">IF(A48="","",SUM($B$5:B48))</f>
        <v/>
      </c>
      <c r="D48" s="64">
        <f ca="1">SUM(OFFSET('Payment Amortization Schedule'!$D$6,1,0,per_year*-(ROW($B$4)-ROW(B48)),1))-SUM(OFFSET($D$4,1,0,-(ROW($B$4)-ROW(B47)),1))</f>
        <v>0</v>
      </c>
      <c r="E48" s="64" t="str">
        <f t="shared" ca="1" si="3"/>
        <v/>
      </c>
      <c r="F48" s="65" t="str">
        <f ca="1">IF(A48="","",'Simple Interest Loan Calculator'!$I$11-SUM($D$5:D48))</f>
        <v/>
      </c>
      <c r="G48" s="66" t="str">
        <f ca="1">IF(A48="","",IF(INDEX('Payment Amortization Schedule'!$H$7:$I$966,per_year*A48,1)="",0,INDEX('Payment Amortization Schedule'!$H$7:$I$966,per_year*A48,1)))</f>
        <v/>
      </c>
    </row>
    <row r="49" spans="1:7" ht="18" customHeight="1" x14ac:dyDescent="0.2">
      <c r="A49" s="63" t="str">
        <f t="shared" ca="1" si="2"/>
        <v/>
      </c>
      <c r="B49" s="64">
        <f ca="1">SUM(OFFSET('Payment Amortization Schedule'!$E$6,1,0,per_year*-(ROW($B$4)-ROW(B49)),1))-SUM(OFFSET($B$4,1,0,-(ROW($B$4)-ROW(B48)),1))</f>
        <v>0</v>
      </c>
      <c r="C49" s="64" t="str">
        <f ca="1">IF(A49="","",SUM($B$5:B49))</f>
        <v/>
      </c>
      <c r="D49" s="64">
        <f ca="1">SUM(OFFSET('Payment Amortization Schedule'!$D$6,1,0,per_year*-(ROW($B$4)-ROW(B49)),1))-SUM(OFFSET($D$4,1,0,-(ROW($B$4)-ROW(B48)),1))</f>
        <v>0</v>
      </c>
      <c r="E49" s="64" t="str">
        <f t="shared" ca="1" si="3"/>
        <v/>
      </c>
      <c r="F49" s="65" t="str">
        <f ca="1">IF(A49="","",'Simple Interest Loan Calculator'!$I$11-SUM($D$5:D49))</f>
        <v/>
      </c>
      <c r="G49" s="66" t="str">
        <f ca="1">IF(A49="","",IF(INDEX('Payment Amortization Schedule'!$H$7:$I$966,per_year*A49,1)="",0,INDEX('Payment Amortization Schedule'!$H$7:$I$966,per_year*A49,1)))</f>
        <v/>
      </c>
    </row>
    <row r="50" spans="1:7" ht="18" customHeight="1" x14ac:dyDescent="0.2">
      <c r="A50" s="63" t="str">
        <f t="shared" ca="1" si="2"/>
        <v/>
      </c>
      <c r="B50" s="64">
        <f ca="1">SUM(OFFSET('Payment Amortization Schedule'!$E$6,1,0,per_year*-(ROW($B$4)-ROW(B50)),1))-SUM(OFFSET($B$4,1,0,-(ROW($B$4)-ROW(B49)),1))</f>
        <v>0</v>
      </c>
      <c r="C50" s="64" t="str">
        <f ca="1">IF(A50="","",SUM($B$5:B50))</f>
        <v/>
      </c>
      <c r="D50" s="64">
        <f ca="1">SUM(OFFSET('Payment Amortization Schedule'!$D$6,1,0,per_year*-(ROW($B$4)-ROW(B50)),1))-SUM(OFFSET($D$4,1,0,-(ROW($B$4)-ROW(B49)),1))</f>
        <v>0</v>
      </c>
      <c r="E50" s="64" t="str">
        <f t="shared" ca="1" si="3"/>
        <v/>
      </c>
      <c r="F50" s="65" t="str">
        <f ca="1">IF(A50="","",'Simple Interest Loan Calculator'!$I$11-SUM($D$5:D50))</f>
        <v/>
      </c>
      <c r="G50" s="66" t="str">
        <f ca="1">IF(A50="","",IF(INDEX('Payment Amortization Schedule'!$H$7:$I$966,per_year*A50,1)="",0,INDEX('Payment Amortization Schedule'!$H$7:$I$966,per_year*A50,1)))</f>
        <v/>
      </c>
    </row>
    <row r="51" spans="1:7" ht="18" customHeight="1" x14ac:dyDescent="0.2">
      <c r="A51" s="63" t="str">
        <f t="shared" ca="1" si="2"/>
        <v/>
      </c>
      <c r="B51" s="64">
        <f ca="1">SUM(OFFSET('Payment Amortization Schedule'!$E$6,1,0,per_year*-(ROW($B$4)-ROW(B51)),1))-SUM(OFFSET($B$4,1,0,-(ROW($B$4)-ROW(B50)),1))</f>
        <v>0</v>
      </c>
      <c r="C51" s="64" t="str">
        <f ca="1">IF(A51="","",SUM($B$5:B51))</f>
        <v/>
      </c>
      <c r="D51" s="64">
        <f ca="1">SUM(OFFSET('Payment Amortization Schedule'!$D$6,1,0,per_year*-(ROW($B$4)-ROW(B51)),1))-SUM(OFFSET($D$4,1,0,-(ROW($B$4)-ROW(B50)),1))</f>
        <v>0</v>
      </c>
      <c r="E51" s="64" t="str">
        <f t="shared" ca="1" si="3"/>
        <v/>
      </c>
      <c r="F51" s="65" t="str">
        <f ca="1">IF(A51="","",'Simple Interest Loan Calculator'!$I$11-SUM($D$5:D51))</f>
        <v/>
      </c>
      <c r="G51" s="66" t="str">
        <f ca="1">IF(A51="","",IF(INDEX('Payment Amortization Schedule'!$H$7:$I$966,per_year*A51,1)="",0,INDEX('Payment Amortization Schedule'!$H$7:$I$966,per_year*A51,1)))</f>
        <v/>
      </c>
    </row>
    <row r="52" spans="1:7" ht="18" customHeight="1" x14ac:dyDescent="0.2">
      <c r="A52" s="63" t="str">
        <f t="shared" ca="1" si="2"/>
        <v/>
      </c>
      <c r="B52" s="64">
        <f ca="1">SUM(OFFSET('Payment Amortization Schedule'!$E$6,1,0,per_year*-(ROW($B$4)-ROW(B52)),1))-SUM(OFFSET($B$4,1,0,-(ROW($B$4)-ROW(B51)),1))</f>
        <v>0</v>
      </c>
      <c r="C52" s="64" t="str">
        <f ca="1">IF(A52="","",SUM($B$5:B52))</f>
        <v/>
      </c>
      <c r="D52" s="64">
        <f ca="1">SUM(OFFSET('Payment Amortization Schedule'!$D$6,1,0,per_year*-(ROW($B$4)-ROW(B52)),1))-SUM(OFFSET($D$4,1,0,-(ROW($B$4)-ROW(B51)),1))</f>
        <v>0</v>
      </c>
      <c r="E52" s="64" t="str">
        <f t="shared" ca="1" si="3"/>
        <v/>
      </c>
      <c r="F52" s="65" t="str">
        <f ca="1">IF(A52="","",'Simple Interest Loan Calculator'!$I$11-SUM($D$5:D52))</f>
        <v/>
      </c>
      <c r="G52" s="66" t="str">
        <f ca="1">IF(A52="","",IF(INDEX('Payment Amortization Schedule'!$H$7:$I$966,per_year*A52,1)="",0,INDEX('Payment Amortization Schedule'!$H$7:$I$966,per_year*A52,1)))</f>
        <v/>
      </c>
    </row>
    <row r="53" spans="1:7" ht="18" customHeight="1" x14ac:dyDescent="0.2">
      <c r="A53" s="63" t="str">
        <f t="shared" ca="1" si="2"/>
        <v/>
      </c>
      <c r="B53" s="64">
        <f ca="1">SUM(OFFSET('Payment Amortization Schedule'!$E$6,1,0,per_year*-(ROW($B$4)-ROW(B53)),1))-SUM(OFFSET($B$4,1,0,-(ROW($B$4)-ROW(B52)),1))</f>
        <v>0</v>
      </c>
      <c r="C53" s="64" t="str">
        <f ca="1">IF(A53="","",SUM($B$5:B53))</f>
        <v/>
      </c>
      <c r="D53" s="64">
        <f ca="1">SUM(OFFSET('Payment Amortization Schedule'!$D$6,1,0,per_year*-(ROW($B$4)-ROW(B53)),1))-SUM(OFFSET($D$4,1,0,-(ROW($B$4)-ROW(B52)),1))</f>
        <v>0</v>
      </c>
      <c r="E53" s="64" t="str">
        <f t="shared" ca="1" si="3"/>
        <v/>
      </c>
      <c r="F53" s="65" t="str">
        <f ca="1">IF(A53="","",'Simple Interest Loan Calculator'!$I$11-SUM($D$5:D53))</f>
        <v/>
      </c>
      <c r="G53" s="66" t="str">
        <f ca="1">IF(A53="","",IF(INDEX('Payment Amortization Schedule'!$H$7:$I$966,per_year*A53,1)="",0,INDEX('Payment Amortization Schedule'!$H$7:$I$966,per_year*A53,1)))</f>
        <v/>
      </c>
    </row>
    <row r="54" spans="1:7" ht="18" customHeight="1" x14ac:dyDescent="0.2">
      <c r="A54" s="63" t="str">
        <f t="shared" ca="1" si="2"/>
        <v/>
      </c>
      <c r="B54" s="64">
        <f ca="1">SUM(OFFSET('Payment Amortization Schedule'!$E$6,1,0,per_year*-(ROW($B$4)-ROW(B54)),1))-SUM(OFFSET($B$4,1,0,-(ROW($B$4)-ROW(B53)),1))</f>
        <v>0</v>
      </c>
      <c r="C54" s="64" t="str">
        <f ca="1">IF(A54="","",SUM($B$5:B54))</f>
        <v/>
      </c>
      <c r="D54" s="64">
        <f ca="1">SUM(OFFSET('Payment Amortization Schedule'!$D$6,1,0,per_year*-(ROW($B$4)-ROW(B54)),1))-SUM(OFFSET($D$4,1,0,-(ROW($B$4)-ROW(B53)),1))</f>
        <v>0</v>
      </c>
      <c r="E54" s="64" t="str">
        <f t="shared" ca="1" si="3"/>
        <v/>
      </c>
      <c r="F54" s="65" t="str">
        <f ca="1">IF(A54="","",'Simple Interest Loan Calculator'!$I$11-SUM($D$5:D54))</f>
        <v/>
      </c>
      <c r="G54" s="66" t="str">
        <f ca="1">IF(A54="","",IF(INDEX('Payment Amortization Schedule'!$H$7:$I$966,per_year*A54,1)="",0,INDEX('Payment Amortization Schedule'!$H$7:$I$966,per_year*A54,1)))</f>
        <v/>
      </c>
    </row>
    <row r="55" spans="1:7" ht="18" customHeight="1" x14ac:dyDescent="0.2">
      <c r="A55" s="63" t="str">
        <f t="shared" ca="1" si="2"/>
        <v/>
      </c>
      <c r="B55" s="64">
        <f ca="1">SUM(OFFSET('Payment Amortization Schedule'!$E$6,1,0,per_year*-(ROW($B$4)-ROW(B55)),1))-SUM(OFFSET($B$4,1,0,-(ROW($B$4)-ROW(B54)),1))</f>
        <v>0</v>
      </c>
      <c r="C55" s="64" t="str">
        <f ca="1">IF(A55="","",SUM($B$5:B55))</f>
        <v/>
      </c>
      <c r="D55" s="64">
        <f ca="1">SUM(OFFSET('Payment Amortization Schedule'!$D$6,1,0,per_year*-(ROW($B$4)-ROW(B55)),1))-SUM(OFFSET($D$4,1,0,-(ROW($B$4)-ROW(B54)),1))</f>
        <v>0</v>
      </c>
      <c r="E55" s="64" t="str">
        <f t="shared" ca="1" si="3"/>
        <v/>
      </c>
      <c r="F55" s="65" t="str">
        <f ca="1">IF(A55="","",'Simple Interest Loan Calculator'!$I$11-SUM($D$5:D55))</f>
        <v/>
      </c>
      <c r="G55" s="66" t="str">
        <f ca="1">IF(A55="","",IF(INDEX('Payment Amortization Schedule'!$H$7:$I$966,per_year*A55,1)="",0,INDEX('Payment Amortization Schedule'!$H$7:$I$966,per_year*A55,1)))</f>
        <v/>
      </c>
    </row>
    <row r="56" spans="1:7" ht="18" customHeight="1" x14ac:dyDescent="0.2">
      <c r="A56" s="63" t="str">
        <f t="shared" ca="1" si="2"/>
        <v/>
      </c>
      <c r="B56" s="64">
        <f ca="1">SUM(OFFSET('Payment Amortization Schedule'!$E$6,1,0,per_year*-(ROW($B$4)-ROW(B56)),1))-SUM(OFFSET($B$4,1,0,-(ROW($B$4)-ROW(B55)),1))</f>
        <v>0</v>
      </c>
      <c r="C56" s="64" t="str">
        <f ca="1">IF(A56="","",SUM($B$5:B56))</f>
        <v/>
      </c>
      <c r="D56" s="64">
        <f ca="1">SUM(OFFSET('Payment Amortization Schedule'!$D$6,1,0,per_year*-(ROW($B$4)-ROW(B56)),1))-SUM(OFFSET($D$4,1,0,-(ROW($B$4)-ROW(B55)),1))</f>
        <v>0</v>
      </c>
      <c r="E56" s="64" t="str">
        <f t="shared" ca="1" si="3"/>
        <v/>
      </c>
      <c r="F56" s="65" t="str">
        <f ca="1">IF(A56="","",'Simple Interest Loan Calculator'!$I$11-SUM($D$5:D56))</f>
        <v/>
      </c>
      <c r="G56" s="66" t="str">
        <f ca="1">IF(A56="","",IF(INDEX('Payment Amortization Schedule'!$H$7:$I$966,per_year*A56,1)="",0,INDEX('Payment Amortization Schedule'!$H$7:$I$966,per_year*A56,1)))</f>
        <v/>
      </c>
    </row>
    <row r="57" spans="1:7" ht="18" customHeight="1" x14ac:dyDescent="0.2">
      <c r="A57" s="63" t="str">
        <f t="shared" ca="1" si="2"/>
        <v/>
      </c>
      <c r="B57" s="64">
        <f ca="1">SUM(OFFSET('Payment Amortization Schedule'!$E$6,1,0,per_year*-(ROW($B$4)-ROW(B57)),1))-SUM(OFFSET($B$4,1,0,-(ROW($B$4)-ROW(B56)),1))</f>
        <v>0</v>
      </c>
      <c r="C57" s="64" t="str">
        <f ca="1">IF(A57="","",SUM($B$5:B57))</f>
        <v/>
      </c>
      <c r="D57" s="64">
        <f ca="1">SUM(OFFSET('Payment Amortization Schedule'!$D$6,1,0,per_year*-(ROW($B$4)-ROW(B57)),1))-SUM(OFFSET($D$4,1,0,-(ROW($B$4)-ROW(B56)),1))</f>
        <v>0</v>
      </c>
      <c r="E57" s="64" t="str">
        <f t="shared" ca="1" si="3"/>
        <v/>
      </c>
      <c r="F57" s="65" t="str">
        <f ca="1">IF(A57="","",'Simple Interest Loan Calculator'!$I$11-SUM($D$5:D57))</f>
        <v/>
      </c>
      <c r="G57" s="66" t="str">
        <f ca="1">IF(A57="","",IF(INDEX('Payment Amortization Schedule'!$H$7:$I$966,per_year*A57,1)="",0,INDEX('Payment Amortization Schedule'!$H$7:$I$966,per_year*A57,1)))</f>
        <v/>
      </c>
    </row>
    <row r="58" spans="1:7" ht="18" customHeight="1" x14ac:dyDescent="0.2">
      <c r="A58" s="63" t="str">
        <f t="shared" ca="1" si="2"/>
        <v/>
      </c>
      <c r="B58" s="64">
        <f ca="1">SUM(OFFSET('Payment Amortization Schedule'!$E$6,1,0,per_year*-(ROW($B$4)-ROW(B58)),1))-SUM(OFFSET($B$4,1,0,-(ROW($B$4)-ROW(B57)),1))</f>
        <v>0</v>
      </c>
      <c r="C58" s="64" t="str">
        <f ca="1">IF(A58="","",SUM($B$5:B58))</f>
        <v/>
      </c>
      <c r="D58" s="64">
        <f ca="1">SUM(OFFSET('Payment Amortization Schedule'!$D$6,1,0,per_year*-(ROW($B$4)-ROW(B58)),1))-SUM(OFFSET($D$4,1,0,-(ROW($B$4)-ROW(B57)),1))</f>
        <v>0</v>
      </c>
      <c r="E58" s="64" t="str">
        <f t="shared" ca="1" si="3"/>
        <v/>
      </c>
      <c r="F58" s="65" t="str">
        <f ca="1">IF(A58="","",'Simple Interest Loan Calculator'!$I$11-SUM($D$5:D58))</f>
        <v/>
      </c>
      <c r="G58" s="66" t="str">
        <f ca="1">IF(A58="","",IF(INDEX('Payment Amortization Schedule'!$H$7:$I$966,per_year*A58,1)="",0,INDEX('Payment Amortization Schedule'!$H$7:$I$966,per_year*A58,1)))</f>
        <v/>
      </c>
    </row>
    <row r="59" spans="1:7" ht="18" customHeight="1" x14ac:dyDescent="0.2">
      <c r="A59" s="63" t="str">
        <f t="shared" ca="1" si="2"/>
        <v/>
      </c>
      <c r="B59" s="64">
        <f ca="1">SUM(OFFSET('Payment Amortization Schedule'!$E$6,1,0,per_year*-(ROW($B$4)-ROW(B59)),1))-SUM(OFFSET($B$4,1,0,-(ROW($B$4)-ROW(B58)),1))</f>
        <v>0</v>
      </c>
      <c r="C59" s="64" t="str">
        <f ca="1">IF(A59="","",SUM($B$5:B59))</f>
        <v/>
      </c>
      <c r="D59" s="64">
        <f ca="1">SUM(OFFSET('Payment Amortization Schedule'!$D$6,1,0,per_year*-(ROW($B$4)-ROW(B59)),1))-SUM(OFFSET($D$4,1,0,-(ROW($B$4)-ROW(B58)),1))</f>
        <v>0</v>
      </c>
      <c r="E59" s="64" t="str">
        <f t="shared" ca="1" si="3"/>
        <v/>
      </c>
      <c r="F59" s="65" t="str">
        <f ca="1">IF(A59="","",'Simple Interest Loan Calculator'!$I$11-SUM($D$5:D59))</f>
        <v/>
      </c>
      <c r="G59" s="66" t="str">
        <f ca="1">IF(A59="","",IF(INDEX('Payment Amortization Schedule'!$H$7:$I$966,per_year*A59,1)="",0,INDEX('Payment Amortization Schedule'!$H$7:$I$966,per_year*A59,1)))</f>
        <v/>
      </c>
    </row>
    <row r="60" spans="1:7" ht="18" customHeight="1" x14ac:dyDescent="0.2">
      <c r="A60" s="63" t="str">
        <f t="shared" ca="1" si="2"/>
        <v/>
      </c>
      <c r="B60" s="64">
        <f ca="1">SUM(OFFSET('Payment Amortization Schedule'!$E$6,1,0,per_year*-(ROW($B$4)-ROW(B60)),1))-SUM(OFFSET($B$4,1,0,-(ROW($B$4)-ROW(B59)),1))</f>
        <v>0</v>
      </c>
      <c r="C60" s="64" t="str">
        <f ca="1">IF(A60="","",SUM($B$5:B60))</f>
        <v/>
      </c>
      <c r="D60" s="64">
        <f ca="1">SUM(OFFSET('Payment Amortization Schedule'!$D$6,1,0,per_year*-(ROW($B$4)-ROW(B60)),1))-SUM(OFFSET($D$4,1,0,-(ROW($B$4)-ROW(B59)),1))</f>
        <v>0</v>
      </c>
      <c r="E60" s="64" t="str">
        <f t="shared" ca="1" si="3"/>
        <v/>
      </c>
      <c r="F60" s="65" t="str">
        <f ca="1">IF(A60="","",'Simple Interest Loan Calculator'!$I$11-SUM($D$5:D60))</f>
        <v/>
      </c>
      <c r="G60" s="66" t="str">
        <f ca="1">IF(A60="","",IF(INDEX('Payment Amortization Schedule'!$H$7:$I$966,per_year*A60,1)="",0,INDEX('Payment Amortization Schedule'!$H$7:$I$966,per_year*A60,1)))</f>
        <v/>
      </c>
    </row>
    <row r="61" spans="1:7" ht="18" customHeight="1" x14ac:dyDescent="0.2">
      <c r="A61" s="63" t="str">
        <f t="shared" ca="1" si="2"/>
        <v/>
      </c>
      <c r="B61" s="64">
        <f ca="1">SUM(OFFSET('Payment Amortization Schedule'!$E$6,1,0,per_year*-(ROW($B$4)-ROW(B61)),1))-SUM(OFFSET($B$4,1,0,-(ROW($B$4)-ROW(B60)),1))</f>
        <v>0</v>
      </c>
      <c r="C61" s="64" t="str">
        <f ca="1">IF(A61="","",SUM($B$5:B61))</f>
        <v/>
      </c>
      <c r="D61" s="64">
        <f ca="1">SUM(OFFSET('Payment Amortization Schedule'!$D$6,1,0,per_year*-(ROW($B$4)-ROW(B61)),1))-SUM(OFFSET($D$4,1,0,-(ROW($B$4)-ROW(B60)),1))</f>
        <v>0</v>
      </c>
      <c r="E61" s="64" t="str">
        <f t="shared" ca="1" si="3"/>
        <v/>
      </c>
      <c r="F61" s="65" t="str">
        <f ca="1">IF(A61="","",'Simple Interest Loan Calculator'!$I$11-SUM($D$5:D61))</f>
        <v/>
      </c>
      <c r="G61" s="66" t="str">
        <f ca="1">IF(A61="","",IF(INDEX('Payment Amortization Schedule'!$H$7:$I$966,per_year*A61,1)="",0,INDEX('Payment Amortization Schedule'!$H$7:$I$966,per_year*A61,1)))</f>
        <v/>
      </c>
    </row>
    <row r="62" spans="1:7" ht="18" customHeight="1" x14ac:dyDescent="0.2">
      <c r="A62" s="63" t="str">
        <f t="shared" ca="1" si="2"/>
        <v/>
      </c>
      <c r="B62" s="64">
        <f ca="1">SUM(OFFSET('Payment Amortization Schedule'!$E$6,1,0,per_year*-(ROW($B$4)-ROW(B62)),1))-SUM(OFFSET($B$4,1,0,-(ROW($B$4)-ROW(B61)),1))</f>
        <v>0</v>
      </c>
      <c r="C62" s="64" t="str">
        <f ca="1">IF(A62="","",SUM($B$5:B62))</f>
        <v/>
      </c>
      <c r="D62" s="64">
        <f ca="1">SUM(OFFSET('Payment Amortization Schedule'!$D$6,1,0,per_year*-(ROW($B$4)-ROW(B62)),1))-SUM(OFFSET($D$4,1,0,-(ROW($B$4)-ROW(B61)),1))</f>
        <v>0</v>
      </c>
      <c r="E62" s="64" t="str">
        <f t="shared" ca="1" si="3"/>
        <v/>
      </c>
      <c r="F62" s="65" t="str">
        <f ca="1">IF(A62="","",'Simple Interest Loan Calculator'!$I$11-SUM($D$5:D62))</f>
        <v/>
      </c>
      <c r="G62" s="66" t="str">
        <f ca="1">IF(A62="","",IF(INDEX('Payment Amortization Schedule'!$H$7:$I$966,per_year*A62,1)="",0,INDEX('Payment Amortization Schedule'!$H$7:$I$966,per_year*A62,1)))</f>
        <v/>
      </c>
    </row>
    <row r="63" spans="1:7" ht="18" customHeight="1" x14ac:dyDescent="0.2">
      <c r="A63" s="63" t="str">
        <f t="shared" ca="1" si="2"/>
        <v/>
      </c>
      <c r="B63" s="64">
        <f ca="1">SUM(OFFSET('Payment Amortization Schedule'!$E$6,1,0,per_year*-(ROW($B$4)-ROW(B63)),1))-SUM(OFFSET($B$4,1,0,-(ROW($B$4)-ROW(B62)),1))</f>
        <v>0</v>
      </c>
      <c r="C63" s="64" t="str">
        <f ca="1">IF(A63="","",SUM($B$5:B63))</f>
        <v/>
      </c>
      <c r="D63" s="64">
        <f ca="1">SUM(OFFSET('Payment Amortization Schedule'!$D$6,1,0,per_year*-(ROW($B$4)-ROW(B63)),1))-SUM(OFFSET($D$4,1,0,-(ROW($B$4)-ROW(B62)),1))</f>
        <v>0</v>
      </c>
      <c r="E63" s="64" t="str">
        <f t="shared" ca="1" si="3"/>
        <v/>
      </c>
      <c r="F63" s="65" t="str">
        <f ca="1">IF(A63="","",'Simple Interest Loan Calculator'!$I$11-SUM($D$5:D63))</f>
        <v/>
      </c>
      <c r="G63" s="66" t="str">
        <f ca="1">IF(A63="","",IF(INDEX('Payment Amortization Schedule'!$H$7:$I$966,per_year*A63,1)="",0,INDEX('Payment Amortization Schedule'!$H$7:$I$966,per_year*A63,1)))</f>
        <v/>
      </c>
    </row>
    <row r="64" spans="1:7" ht="18" customHeight="1" x14ac:dyDescent="0.2">
      <c r="A64" s="63" t="str">
        <f t="shared" ca="1" si="2"/>
        <v/>
      </c>
      <c r="B64" s="64">
        <f ca="1">SUM(OFFSET('Payment Amortization Schedule'!$E$6,1,0,per_year*-(ROW($B$4)-ROW(B64)),1))-SUM(OFFSET($B$4,1,0,-(ROW($B$4)-ROW(B63)),1))</f>
        <v>0</v>
      </c>
      <c r="C64" s="64" t="str">
        <f ca="1">IF(A64="","",SUM($B$5:B64))</f>
        <v/>
      </c>
      <c r="D64" s="64">
        <f ca="1">SUM(OFFSET('Payment Amortization Schedule'!$D$6,1,0,per_year*-(ROW($B$4)-ROW(B64)),1))-SUM(OFFSET($D$4,1,0,-(ROW($B$4)-ROW(B63)),1))</f>
        <v>0</v>
      </c>
      <c r="E64" s="64" t="str">
        <f t="shared" ca="1" si="3"/>
        <v/>
      </c>
      <c r="F64" s="65" t="str">
        <f ca="1">IF(A64="","",'Simple Interest Loan Calculator'!$I$11-SUM($D$5:D64))</f>
        <v/>
      </c>
      <c r="G64" s="66" t="str">
        <f ca="1">IF(A64="","",IF(INDEX('Payment Amortization Schedule'!$H$7:$I$966,per_year*A64,1)="",0,INDEX('Payment Amortization Schedule'!$H$7:$I$966,per_year*A64,1)))</f>
        <v/>
      </c>
    </row>
    <row r="65" spans="1:7" ht="18" customHeight="1" x14ac:dyDescent="0.2">
      <c r="A65" s="63" t="str">
        <f t="shared" ca="1" si="2"/>
        <v/>
      </c>
      <c r="B65" s="64">
        <f ca="1">SUM(OFFSET('Payment Amortization Schedule'!$E$6,1,0,per_year*-(ROW($B$4)-ROW(B65)),1))-SUM(OFFSET($B$4,1,0,-(ROW($B$4)-ROW(B64)),1))</f>
        <v>0</v>
      </c>
      <c r="C65" s="64" t="str">
        <f ca="1">IF(A65="","",SUM($B$5:B65))</f>
        <v/>
      </c>
      <c r="D65" s="64">
        <f ca="1">SUM(OFFSET('Payment Amortization Schedule'!$D$6,1,0,per_year*-(ROW($B$4)-ROW(B65)),1))-SUM(OFFSET($D$4,1,0,-(ROW($B$4)-ROW(B64)),1))</f>
        <v>0</v>
      </c>
      <c r="E65" s="64" t="str">
        <f t="shared" ca="1" si="3"/>
        <v/>
      </c>
      <c r="F65" s="65" t="str">
        <f ca="1">IF(A65="","",'Simple Interest Loan Calculator'!$I$11-SUM($D$5:D65))</f>
        <v/>
      </c>
      <c r="G65" s="66" t="str">
        <f ca="1">IF(A65="","",IF(INDEX('Payment Amortization Schedule'!$H$7:$I$966,per_year*A65,1)="",0,INDEX('Payment Amortization Schedule'!$H$7:$I$966,per_year*A65,1)))</f>
        <v/>
      </c>
    </row>
    <row r="66" spans="1:7" ht="18" customHeight="1" x14ac:dyDescent="0.2">
      <c r="A66" s="63" t="str">
        <f t="shared" ca="1" si="2"/>
        <v/>
      </c>
      <c r="B66" s="64">
        <f ca="1">SUM(OFFSET('Payment Amortization Schedule'!$E$6,1,0,per_year*-(ROW($B$4)-ROW(B66)),1))-SUM(OFFSET($B$4,1,0,-(ROW($B$4)-ROW(B65)),1))</f>
        <v>0</v>
      </c>
      <c r="C66" s="64" t="str">
        <f ca="1">IF(A66="","",SUM($B$5:B66))</f>
        <v/>
      </c>
      <c r="D66" s="64">
        <f ca="1">SUM(OFFSET('Payment Amortization Schedule'!$D$6,1,0,per_year*-(ROW($B$4)-ROW(B66)),1))-SUM(OFFSET($D$4,1,0,-(ROW($B$4)-ROW(B65)),1))</f>
        <v>0</v>
      </c>
      <c r="E66" s="64" t="str">
        <f t="shared" ca="1" si="3"/>
        <v/>
      </c>
      <c r="F66" s="65" t="str">
        <f ca="1">IF(A66="","",'Simple Interest Loan Calculator'!$I$11-SUM($D$5:D66))</f>
        <v/>
      </c>
      <c r="G66" s="66" t="str">
        <f ca="1">IF(A66="","",IF(INDEX('Payment Amortization Schedule'!$H$7:$I$966,per_year*A66,1)="",0,INDEX('Payment Amortization Schedule'!$H$7:$I$966,per_year*A66,1)))</f>
        <v/>
      </c>
    </row>
    <row r="67" spans="1:7" ht="18" customHeight="1" x14ac:dyDescent="0.2">
      <c r="A67" s="63" t="str">
        <f t="shared" ca="1" si="2"/>
        <v/>
      </c>
      <c r="B67" s="64">
        <f ca="1">SUM(OFFSET('Payment Amortization Schedule'!$E$6,1,0,per_year*-(ROW($B$4)-ROW(B67)),1))-SUM(OFFSET($B$4,1,0,-(ROW($B$4)-ROW(B66)),1))</f>
        <v>0</v>
      </c>
      <c r="C67" s="64" t="str">
        <f ca="1">IF(A67="","",SUM($B$5:B67))</f>
        <v/>
      </c>
      <c r="D67" s="64">
        <f ca="1">SUM(OFFSET('Payment Amortization Schedule'!$D$6,1,0,per_year*-(ROW($B$4)-ROW(B67)),1))-SUM(OFFSET($D$4,1,0,-(ROW($B$4)-ROW(B66)),1))</f>
        <v>0</v>
      </c>
      <c r="E67" s="64" t="str">
        <f t="shared" ca="1" si="3"/>
        <v/>
      </c>
      <c r="F67" s="65" t="str">
        <f ca="1">IF(A67="","",'Simple Interest Loan Calculator'!$I$11-SUM($D$5:D67))</f>
        <v/>
      </c>
      <c r="G67" s="66" t="str">
        <f ca="1">IF(A67="","",IF(INDEX('Payment Amortization Schedule'!$H$7:$I$966,per_year*A67,1)="",0,INDEX('Payment Amortization Schedule'!$H$7:$I$966,per_year*A67,1)))</f>
        <v/>
      </c>
    </row>
    <row r="68" spans="1:7" ht="18" customHeight="1" x14ac:dyDescent="0.2">
      <c r="A68" s="63" t="str">
        <f t="shared" ca="1" si="2"/>
        <v/>
      </c>
      <c r="B68" s="64">
        <f ca="1">SUM(OFFSET('Payment Amortization Schedule'!$E$6,1,0,per_year*-(ROW($B$4)-ROW(B68)),1))-SUM(OFFSET($B$4,1,0,-(ROW($B$4)-ROW(B67)),1))</f>
        <v>0</v>
      </c>
      <c r="C68" s="64" t="str">
        <f ca="1">IF(A68="","",SUM($B$5:B68))</f>
        <v/>
      </c>
      <c r="D68" s="64">
        <f ca="1">SUM(OFFSET('Payment Amortization Schedule'!$D$6,1,0,per_year*-(ROW($B$4)-ROW(B68)),1))-SUM(OFFSET($D$4,1,0,-(ROW($B$4)-ROW(B67)),1))</f>
        <v>0</v>
      </c>
      <c r="E68" s="64" t="str">
        <f t="shared" ca="1" si="3"/>
        <v/>
      </c>
      <c r="F68" s="65" t="str">
        <f ca="1">IF(A68="","",'Simple Interest Loan Calculator'!$I$11-SUM($D$5:D68))</f>
        <v/>
      </c>
      <c r="G68" s="66" t="str">
        <f ca="1">IF(A68="","",IF(INDEX('Payment Amortization Schedule'!$H$7:$I$966,per_year*A68,1)="",0,INDEX('Payment Amortization Schedule'!$H$7:$I$966,per_year*A68,1)))</f>
        <v/>
      </c>
    </row>
    <row r="69" spans="1:7" ht="18" customHeight="1" x14ac:dyDescent="0.2">
      <c r="A69" s="63" t="str">
        <f ca="1">IF(AND(B69&gt;=0,D69&gt;0),A68+1,IF(AND(B69&lt;0,D69&gt;0),A68+1,""))</f>
        <v/>
      </c>
      <c r="B69" s="64">
        <f ca="1">SUM(OFFSET('Payment Amortization Schedule'!$E$6,1,0,per_year*-(ROW($B$4)-ROW(B69)),1))-SUM(OFFSET($B$4,1,0,-(ROW($B$4)-ROW(B68)),1))</f>
        <v>0</v>
      </c>
      <c r="C69" s="64" t="str">
        <f ca="1">IF(A69="","",SUM($B$5:B69))</f>
        <v/>
      </c>
      <c r="D69" s="64">
        <f ca="1">SUM(OFFSET('Payment Amortization Schedule'!$D$6,1,0,per_year*-(ROW($B$4)-ROW(B69)),1))-SUM(OFFSET($D$4,1,0,-(ROW($B$4)-ROW(B68)),1))</f>
        <v>0</v>
      </c>
      <c r="E69" s="64" t="str">
        <f ca="1">IF(A69="","",IF(B69&lt;D69,B69,NA()))</f>
        <v/>
      </c>
      <c r="F69" s="65" t="str">
        <f ca="1">IF(A69="","",'Simple Interest Loan Calculator'!$I$11-SUM($D$5:D69))</f>
        <v/>
      </c>
      <c r="G69" s="66" t="str">
        <f ca="1">IF(A69="","",IF(INDEX('Payment Amortization Schedule'!$H$7:$I$966,per_year*A69,1)="",0,INDEX('Payment Amortization Schedule'!$H$7:$I$966,per_year*A69,1)))</f>
        <v/>
      </c>
    </row>
  </sheetData>
  <phoneticPr fontId="2"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activeCell="O15" sqref="O15"/>
    </sheetView>
  </sheetViews>
  <sheetFormatPr defaultRowHeight="15" x14ac:dyDescent="0.25"/>
  <cols>
    <col min="1" max="8" width="9.140625" style="35"/>
    <col min="9" max="9" width="35.42578125" style="35" customWidth="1"/>
    <col min="10" max="16384" width="9.140625" style="35"/>
  </cols>
  <sheetData>
    <row r="1" spans="1:21" s="70" customFormat="1" ht="30" customHeight="1" x14ac:dyDescent="0.5">
      <c r="A1" s="108" t="s">
        <v>28</v>
      </c>
      <c r="B1" s="108"/>
      <c r="C1" s="108"/>
      <c r="D1" s="108"/>
      <c r="E1" s="108"/>
      <c r="F1" s="108"/>
      <c r="G1" s="108"/>
      <c r="H1" s="108"/>
      <c r="I1" s="108"/>
      <c r="J1" s="68"/>
      <c r="K1" s="68"/>
      <c r="L1" s="68"/>
      <c r="M1" s="69"/>
      <c r="N1" s="69"/>
      <c r="O1" s="69"/>
      <c r="P1" s="69"/>
      <c r="Q1" s="69"/>
      <c r="T1" s="71"/>
      <c r="U1" s="71"/>
    </row>
    <row r="2" spans="1:21" s="70" customFormat="1" x14ac:dyDescent="0.25">
      <c r="A2" s="72"/>
      <c r="B2" s="72"/>
      <c r="C2" s="72"/>
      <c r="D2" s="72"/>
      <c r="E2" s="72"/>
      <c r="F2" s="72"/>
      <c r="G2" s="72"/>
      <c r="H2" s="72"/>
      <c r="I2" s="73"/>
      <c r="J2" s="72"/>
      <c r="K2" s="72"/>
      <c r="L2" s="72"/>
    </row>
    <row r="3" spans="1:21" x14ac:dyDescent="0.25">
      <c r="A3" s="74"/>
      <c r="B3" s="74"/>
      <c r="I3" s="75" t="str">
        <f ca="1">"© "&amp;YEAR(TODAY())&amp;" Spreadsheet123 LTD. All rights reserved"</f>
        <v>© 2014 Spreadsheet123 LTD. All rights reserved</v>
      </c>
    </row>
    <row r="4" spans="1:21" ht="5.0999999999999996" customHeight="1" x14ac:dyDescent="0.25"/>
    <row r="5" spans="1:21" x14ac:dyDescent="0.25">
      <c r="A5" s="105" t="s">
        <v>29</v>
      </c>
      <c r="B5" s="105"/>
      <c r="C5" s="105"/>
      <c r="D5" s="105"/>
      <c r="E5" s="105"/>
      <c r="F5" s="105"/>
      <c r="G5" s="105"/>
      <c r="H5" s="105"/>
      <c r="I5" s="105"/>
    </row>
    <row r="6" spans="1:21" s="70" customFormat="1" x14ac:dyDescent="0.25">
      <c r="A6" s="109" t="s">
        <v>30</v>
      </c>
      <c r="B6" s="109"/>
      <c r="C6" s="109"/>
      <c r="D6" s="109"/>
      <c r="E6" s="109"/>
      <c r="F6" s="109"/>
      <c r="G6" s="109"/>
      <c r="H6" s="109"/>
      <c r="I6" s="109"/>
    </row>
    <row r="7" spans="1:21" s="70" customFormat="1" x14ac:dyDescent="0.25">
      <c r="A7" s="104" t="s">
        <v>31</v>
      </c>
      <c r="B7" s="104"/>
      <c r="C7" s="104"/>
      <c r="D7" s="104"/>
      <c r="E7" s="104"/>
      <c r="F7" s="104"/>
      <c r="G7" s="104"/>
      <c r="H7" s="104"/>
      <c r="I7" s="104"/>
    </row>
    <row r="8" spans="1:21" s="70" customFormat="1" x14ac:dyDescent="0.25">
      <c r="A8" s="76" t="s">
        <v>32</v>
      </c>
      <c r="B8" s="76"/>
      <c r="C8" s="76"/>
      <c r="D8" s="76"/>
      <c r="E8" s="76"/>
      <c r="F8" s="76"/>
      <c r="G8" s="76"/>
      <c r="H8" s="76"/>
      <c r="I8" s="76"/>
    </row>
    <row r="9" spans="1:21" s="70" customFormat="1" x14ac:dyDescent="0.25">
      <c r="A9" s="104"/>
      <c r="B9" s="104"/>
      <c r="C9" s="104"/>
      <c r="D9" s="104"/>
      <c r="E9" s="104"/>
      <c r="F9" s="104"/>
      <c r="G9" s="104"/>
      <c r="H9" s="104"/>
      <c r="I9" s="104"/>
    </row>
    <row r="10" spans="1:21" s="70" customFormat="1" x14ac:dyDescent="0.25">
      <c r="A10" s="104" t="s">
        <v>33</v>
      </c>
      <c r="B10" s="104"/>
      <c r="C10" s="104"/>
      <c r="D10" s="104"/>
      <c r="E10" s="104"/>
      <c r="F10" s="104"/>
      <c r="G10" s="104"/>
      <c r="H10" s="104"/>
      <c r="I10" s="104"/>
    </row>
    <row r="11" spans="1:21" s="70" customFormat="1" x14ac:dyDescent="0.25">
      <c r="A11" s="104" t="s">
        <v>34</v>
      </c>
      <c r="B11" s="104"/>
      <c r="C11" s="104"/>
      <c r="D11" s="104"/>
      <c r="E11" s="104"/>
      <c r="F11" s="104"/>
      <c r="G11" s="104"/>
      <c r="H11" s="104"/>
      <c r="I11" s="104"/>
    </row>
    <row r="12" spans="1:21" s="70" customFormat="1" x14ac:dyDescent="0.25">
      <c r="A12" s="76"/>
      <c r="B12" s="76"/>
      <c r="C12" s="76"/>
      <c r="D12" s="76"/>
      <c r="E12" s="76"/>
      <c r="F12" s="76"/>
      <c r="G12" s="76"/>
      <c r="H12" s="76"/>
      <c r="I12" s="76"/>
    </row>
    <row r="13" spans="1:21" x14ac:dyDescent="0.25">
      <c r="A13" s="105" t="s">
        <v>35</v>
      </c>
      <c r="B13" s="105"/>
      <c r="C13" s="105"/>
      <c r="D13" s="105"/>
      <c r="E13" s="105"/>
      <c r="F13" s="105"/>
      <c r="G13" s="105"/>
      <c r="H13" s="105"/>
      <c r="I13" s="105"/>
    </row>
    <row r="14" spans="1:21" s="70" customFormat="1" x14ac:dyDescent="0.25">
      <c r="A14" s="104" t="s">
        <v>36</v>
      </c>
      <c r="B14" s="104"/>
      <c r="C14" s="104"/>
      <c r="D14" s="104"/>
      <c r="E14" s="104"/>
      <c r="F14" s="104"/>
      <c r="G14" s="104"/>
      <c r="H14" s="104"/>
      <c r="I14" s="104"/>
    </row>
    <row r="15" spans="1:21" s="70" customFormat="1" x14ac:dyDescent="0.25">
      <c r="A15" s="104" t="s">
        <v>37</v>
      </c>
      <c r="B15" s="104"/>
      <c r="C15" s="104"/>
      <c r="D15" s="104"/>
      <c r="E15" s="104"/>
      <c r="F15" s="104"/>
      <c r="G15" s="104"/>
      <c r="H15" s="104"/>
      <c r="I15" s="104"/>
    </row>
    <row r="16" spans="1:21" s="70" customFormat="1" x14ac:dyDescent="0.25">
      <c r="A16" s="76"/>
      <c r="B16" s="76"/>
      <c r="C16" s="76"/>
      <c r="D16" s="76"/>
      <c r="E16" s="76"/>
      <c r="F16" s="76"/>
      <c r="G16" s="76"/>
      <c r="H16" s="76"/>
      <c r="I16" s="76"/>
    </row>
    <row r="17" spans="1:9" x14ac:dyDescent="0.25">
      <c r="A17" s="105" t="s">
        <v>38</v>
      </c>
      <c r="B17" s="105"/>
      <c r="C17" s="105"/>
      <c r="D17" s="105"/>
      <c r="E17" s="105"/>
      <c r="F17" s="105"/>
      <c r="G17" s="105"/>
      <c r="H17" s="105"/>
      <c r="I17" s="105"/>
    </row>
    <row r="18" spans="1:9" s="70" customFormat="1" x14ac:dyDescent="0.25">
      <c r="A18" s="104" t="s">
        <v>70</v>
      </c>
      <c r="B18" s="104"/>
      <c r="C18" s="104"/>
      <c r="D18" s="104"/>
      <c r="E18" s="104"/>
      <c r="F18" s="104"/>
      <c r="G18" s="104"/>
      <c r="H18" s="104"/>
      <c r="I18" s="104"/>
    </row>
    <row r="19" spans="1:9" s="70" customFormat="1" x14ac:dyDescent="0.25">
      <c r="A19" s="104" t="s">
        <v>39</v>
      </c>
      <c r="B19" s="104"/>
      <c r="C19" s="104"/>
      <c r="D19" s="104"/>
      <c r="E19" s="104"/>
      <c r="F19" s="104"/>
      <c r="G19" s="104"/>
      <c r="H19" s="104"/>
      <c r="I19" s="104"/>
    </row>
    <row r="20" spans="1:9" s="70" customFormat="1" x14ac:dyDescent="0.25">
      <c r="A20" s="104" t="s">
        <v>40</v>
      </c>
      <c r="B20" s="104"/>
      <c r="C20" s="104"/>
      <c r="D20" s="104"/>
      <c r="E20" s="104"/>
      <c r="F20" s="104"/>
      <c r="G20" s="104"/>
      <c r="H20" s="104"/>
      <c r="I20" s="104"/>
    </row>
    <row r="21" spans="1:9" s="70" customFormat="1" x14ac:dyDescent="0.25">
      <c r="A21" s="104" t="s">
        <v>41</v>
      </c>
      <c r="B21" s="104"/>
      <c r="C21" s="104"/>
      <c r="D21" s="104"/>
      <c r="E21" s="104"/>
      <c r="F21" s="104"/>
      <c r="G21" s="104"/>
      <c r="H21" s="104"/>
      <c r="I21" s="104"/>
    </row>
    <row r="22" spans="1:9" s="70" customFormat="1" x14ac:dyDescent="0.25">
      <c r="A22" s="107" t="s">
        <v>42</v>
      </c>
      <c r="B22" s="107"/>
      <c r="C22" s="107"/>
      <c r="D22" s="107"/>
      <c r="E22" s="107"/>
      <c r="F22" s="107"/>
      <c r="G22" s="107"/>
      <c r="H22" s="107"/>
      <c r="I22" s="107"/>
    </row>
    <row r="23" spans="1:9" s="70" customFormat="1" x14ac:dyDescent="0.25">
      <c r="A23" s="107" t="s">
        <v>43</v>
      </c>
      <c r="B23" s="107"/>
      <c r="C23" s="107"/>
      <c r="D23" s="107"/>
      <c r="E23" s="107"/>
      <c r="F23" s="107"/>
      <c r="G23" s="107"/>
      <c r="H23" s="107"/>
      <c r="I23" s="107"/>
    </row>
    <row r="24" spans="1:9" s="70" customFormat="1" x14ac:dyDescent="0.25">
      <c r="A24" s="77" t="s">
        <v>44</v>
      </c>
      <c r="B24" s="77"/>
      <c r="C24" s="77"/>
      <c r="D24" s="77"/>
      <c r="E24" s="77"/>
      <c r="F24" s="77"/>
      <c r="G24" s="77"/>
      <c r="H24" s="77"/>
      <c r="I24" s="77"/>
    </row>
    <row r="25" spans="1:9" s="70" customFormat="1" x14ac:dyDescent="0.25">
      <c r="A25" s="77" t="s">
        <v>45</v>
      </c>
      <c r="B25" s="77"/>
      <c r="C25" s="77"/>
      <c r="D25" s="77"/>
      <c r="E25" s="77"/>
      <c r="F25" s="77"/>
      <c r="G25" s="77"/>
      <c r="H25" s="77"/>
      <c r="I25" s="77"/>
    </row>
    <row r="26" spans="1:9" s="70" customFormat="1" x14ac:dyDescent="0.25">
      <c r="A26" s="77" t="s">
        <v>46</v>
      </c>
      <c r="B26" s="77"/>
      <c r="C26" s="77"/>
      <c r="D26" s="77"/>
      <c r="E26" s="77"/>
      <c r="F26" s="77"/>
      <c r="G26" s="77"/>
      <c r="H26" s="77"/>
      <c r="I26" s="77"/>
    </row>
    <row r="27" spans="1:9" s="70" customFormat="1" x14ac:dyDescent="0.25">
      <c r="A27" s="76"/>
      <c r="B27" s="76"/>
      <c r="C27" s="76"/>
      <c r="D27" s="76"/>
      <c r="E27" s="76"/>
      <c r="F27" s="76"/>
      <c r="G27" s="76"/>
      <c r="H27" s="76"/>
      <c r="I27" s="76"/>
    </row>
    <row r="28" spans="1:9" x14ac:dyDescent="0.25">
      <c r="A28" s="105" t="s">
        <v>47</v>
      </c>
      <c r="B28" s="105"/>
      <c r="C28" s="105"/>
      <c r="D28" s="105"/>
      <c r="E28" s="105"/>
      <c r="F28" s="105"/>
      <c r="G28" s="105"/>
      <c r="H28" s="105"/>
      <c r="I28" s="105"/>
    </row>
    <row r="29" spans="1:9" s="70" customFormat="1" x14ac:dyDescent="0.25">
      <c r="A29" s="106" t="s">
        <v>48</v>
      </c>
      <c r="B29" s="106"/>
      <c r="C29" s="106"/>
      <c r="D29" s="106"/>
      <c r="E29" s="106"/>
      <c r="F29" s="106"/>
      <c r="G29" s="106"/>
      <c r="H29" s="106"/>
      <c r="I29" s="106"/>
    </row>
    <row r="30" spans="1:9" s="70" customFormat="1" x14ac:dyDescent="0.25">
      <c r="A30" s="106" t="s">
        <v>49</v>
      </c>
      <c r="B30" s="106"/>
      <c r="C30" s="106"/>
      <c r="D30" s="106"/>
      <c r="E30" s="106"/>
      <c r="F30" s="106"/>
      <c r="G30" s="106"/>
      <c r="H30" s="106"/>
      <c r="I30" s="106"/>
    </row>
    <row r="31" spans="1:9" s="70" customFormat="1" x14ac:dyDescent="0.25">
      <c r="A31" s="106" t="s">
        <v>50</v>
      </c>
      <c r="B31" s="104"/>
      <c r="C31" s="104"/>
      <c r="D31" s="104"/>
      <c r="E31" s="104"/>
      <c r="F31" s="104"/>
      <c r="G31" s="104"/>
      <c r="H31" s="104"/>
      <c r="I31" s="104"/>
    </row>
    <row r="32" spans="1:9" s="70" customFormat="1" x14ac:dyDescent="0.25">
      <c r="A32" s="106" t="s">
        <v>51</v>
      </c>
      <c r="B32" s="106"/>
      <c r="C32" s="106"/>
      <c r="D32" s="106"/>
      <c r="E32" s="106"/>
      <c r="F32" s="106"/>
      <c r="G32" s="106"/>
      <c r="H32" s="106"/>
      <c r="I32" s="106"/>
    </row>
    <row r="33" spans="1:9" s="70" customFormat="1" x14ac:dyDescent="0.25">
      <c r="A33" s="76"/>
      <c r="B33" s="76"/>
      <c r="C33" s="76"/>
      <c r="D33" s="76"/>
      <c r="E33" s="76"/>
      <c r="F33" s="76"/>
      <c r="G33" s="76"/>
      <c r="H33" s="76"/>
      <c r="I33" s="76"/>
    </row>
    <row r="34" spans="1:9" x14ac:dyDescent="0.25">
      <c r="A34" s="105" t="s">
        <v>52</v>
      </c>
      <c r="B34" s="105"/>
      <c r="C34" s="105"/>
      <c r="D34" s="105"/>
      <c r="E34" s="105"/>
      <c r="F34" s="105"/>
      <c r="G34" s="105"/>
      <c r="H34" s="105"/>
      <c r="I34" s="105"/>
    </row>
    <row r="35" spans="1:9" s="70" customFormat="1" x14ac:dyDescent="0.25">
      <c r="A35" s="104" t="s">
        <v>71</v>
      </c>
      <c r="B35" s="104"/>
      <c r="C35" s="104"/>
      <c r="D35" s="104"/>
      <c r="E35" s="104"/>
      <c r="F35" s="104"/>
      <c r="G35" s="104"/>
      <c r="H35" s="104"/>
      <c r="I35" s="104"/>
    </row>
    <row r="36" spans="1:9" s="70" customFormat="1" x14ac:dyDescent="0.25">
      <c r="A36" s="104" t="s">
        <v>53</v>
      </c>
      <c r="B36" s="104"/>
      <c r="C36" s="104"/>
      <c r="D36" s="104"/>
      <c r="E36" s="104"/>
      <c r="F36" s="104"/>
      <c r="G36" s="104"/>
      <c r="H36" s="104"/>
      <c r="I36" s="104"/>
    </row>
    <row r="37" spans="1:9" s="70" customFormat="1" x14ac:dyDescent="0.25">
      <c r="A37" s="76"/>
      <c r="B37" s="76"/>
      <c r="C37" s="76"/>
      <c r="D37" s="76"/>
      <c r="E37" s="76"/>
      <c r="F37" s="76"/>
      <c r="G37" s="76"/>
      <c r="H37" s="76"/>
      <c r="I37" s="76"/>
    </row>
    <row r="38" spans="1:9" x14ac:dyDescent="0.25">
      <c r="A38" s="105" t="s">
        <v>54</v>
      </c>
      <c r="B38" s="105"/>
      <c r="C38" s="105"/>
      <c r="D38" s="105"/>
      <c r="E38" s="105"/>
      <c r="F38" s="105"/>
      <c r="G38" s="105"/>
      <c r="H38" s="105"/>
      <c r="I38" s="105"/>
    </row>
    <row r="39" spans="1:9" s="70" customFormat="1" x14ac:dyDescent="0.25">
      <c r="A39" s="104" t="s">
        <v>55</v>
      </c>
      <c r="B39" s="104"/>
      <c r="C39" s="104"/>
      <c r="D39" s="104"/>
      <c r="E39" s="104"/>
      <c r="F39" s="104"/>
      <c r="G39" s="104"/>
      <c r="H39" s="104"/>
      <c r="I39" s="104"/>
    </row>
    <row r="40" spans="1:9" s="70" customFormat="1" x14ac:dyDescent="0.25">
      <c r="A40" s="104" t="s">
        <v>56</v>
      </c>
      <c r="B40" s="104"/>
      <c r="C40" s="104"/>
      <c r="D40" s="104"/>
      <c r="E40" s="104"/>
      <c r="F40" s="104"/>
      <c r="G40" s="104"/>
      <c r="H40" s="104"/>
      <c r="I40" s="104"/>
    </row>
    <row r="41" spans="1:9" s="70" customFormat="1" x14ac:dyDescent="0.25">
      <c r="A41" s="104" t="s">
        <v>57</v>
      </c>
      <c r="B41" s="104"/>
      <c r="C41" s="104"/>
      <c r="D41" s="104"/>
      <c r="E41" s="104"/>
      <c r="F41" s="104"/>
      <c r="G41" s="104"/>
      <c r="H41" s="104"/>
      <c r="I41" s="104"/>
    </row>
    <row r="42" spans="1:9" s="70" customFormat="1" x14ac:dyDescent="0.25">
      <c r="A42" s="104" t="s">
        <v>58</v>
      </c>
      <c r="B42" s="104"/>
      <c r="C42" s="104"/>
      <c r="D42" s="104"/>
      <c r="E42" s="104"/>
      <c r="F42" s="104"/>
      <c r="G42" s="104"/>
      <c r="H42" s="104"/>
      <c r="I42" s="104"/>
    </row>
    <row r="43" spans="1:9" s="70" customFormat="1" x14ac:dyDescent="0.25">
      <c r="A43" s="104" t="s">
        <v>59</v>
      </c>
      <c r="B43" s="104"/>
      <c r="C43" s="104"/>
      <c r="D43" s="104"/>
      <c r="E43" s="104"/>
      <c r="F43" s="104"/>
      <c r="G43" s="104"/>
      <c r="H43" s="104"/>
      <c r="I43" s="104"/>
    </row>
    <row r="44" spans="1:9" s="70" customFormat="1" x14ac:dyDescent="0.25">
      <c r="A44" s="104" t="s">
        <v>60</v>
      </c>
      <c r="B44" s="104"/>
      <c r="C44" s="104"/>
      <c r="D44" s="104"/>
      <c r="E44" s="104"/>
      <c r="F44" s="104"/>
      <c r="G44" s="104"/>
      <c r="H44" s="104"/>
      <c r="I44" s="104"/>
    </row>
    <row r="45" spans="1:9" s="70" customFormat="1" x14ac:dyDescent="0.25">
      <c r="A45" s="104" t="s">
        <v>61</v>
      </c>
      <c r="B45" s="104"/>
      <c r="C45" s="104"/>
      <c r="D45" s="104"/>
      <c r="E45" s="104"/>
      <c r="F45" s="104"/>
      <c r="G45" s="104"/>
      <c r="H45" s="104"/>
      <c r="I45" s="104"/>
    </row>
    <row r="46" spans="1:9" s="70" customFormat="1" x14ac:dyDescent="0.25">
      <c r="A46" s="104" t="s">
        <v>62</v>
      </c>
      <c r="B46" s="104"/>
      <c r="C46" s="104"/>
      <c r="D46" s="104"/>
      <c r="E46" s="104"/>
      <c r="F46" s="104"/>
      <c r="G46" s="104"/>
      <c r="H46" s="104"/>
      <c r="I46" s="104"/>
    </row>
    <row r="47" spans="1:9" s="70" customFormat="1" x14ac:dyDescent="0.25">
      <c r="A47" s="76"/>
      <c r="B47" s="76"/>
      <c r="C47" s="76"/>
      <c r="D47" s="76"/>
      <c r="E47" s="76"/>
      <c r="F47" s="76"/>
      <c r="G47" s="76"/>
      <c r="H47" s="76"/>
      <c r="I47" s="76"/>
    </row>
    <row r="48" spans="1:9" s="80" customFormat="1" ht="8.25" x14ac:dyDescent="0.15">
      <c r="A48" s="78" t="s">
        <v>63</v>
      </c>
      <c r="B48" s="79"/>
      <c r="C48" s="79"/>
      <c r="D48" s="79"/>
      <c r="E48" s="79"/>
      <c r="F48" s="79"/>
      <c r="G48" s="79"/>
      <c r="H48" s="79"/>
      <c r="I48" s="79"/>
    </row>
    <row r="49" spans="1:9" s="80" customFormat="1" ht="8.25" x14ac:dyDescent="0.15">
      <c r="A49" s="79" t="s">
        <v>64</v>
      </c>
      <c r="B49" s="79"/>
      <c r="C49" s="79"/>
      <c r="D49" s="79"/>
      <c r="E49" s="79"/>
      <c r="F49" s="79"/>
      <c r="G49" s="79"/>
      <c r="H49" s="79"/>
      <c r="I49" s="79"/>
    </row>
    <row r="50" spans="1:9" s="80" customFormat="1" ht="8.25" x14ac:dyDescent="0.15">
      <c r="A50" s="79" t="s">
        <v>65</v>
      </c>
      <c r="B50" s="79"/>
      <c r="C50" s="79"/>
      <c r="D50" s="79"/>
      <c r="E50" s="79"/>
      <c r="F50" s="79"/>
      <c r="G50" s="79"/>
      <c r="H50" s="79"/>
      <c r="I50" s="79"/>
    </row>
    <row r="51" spans="1:9" s="70" customFormat="1" x14ac:dyDescent="0.25">
      <c r="A51" s="76"/>
      <c r="B51" s="76"/>
      <c r="C51" s="76"/>
      <c r="D51" s="76"/>
      <c r="E51" s="76"/>
      <c r="F51" s="76"/>
      <c r="G51" s="76"/>
      <c r="H51" s="76"/>
      <c r="I51" s="76"/>
    </row>
    <row r="52" spans="1:9" x14ac:dyDescent="0.25">
      <c r="A52" s="105" t="s">
        <v>66</v>
      </c>
      <c r="B52" s="105"/>
      <c r="C52" s="105"/>
      <c r="D52" s="105"/>
      <c r="E52" s="105"/>
      <c r="F52" s="105"/>
      <c r="G52" s="105"/>
      <c r="H52" s="105"/>
      <c r="I52" s="105"/>
    </row>
    <row r="53" spans="1:9" s="70" customFormat="1" x14ac:dyDescent="0.25">
      <c r="A53" s="104" t="s">
        <v>67</v>
      </c>
      <c r="B53" s="104"/>
      <c r="C53" s="104"/>
      <c r="D53" s="104"/>
      <c r="E53" s="104"/>
      <c r="F53" s="104"/>
      <c r="G53" s="104"/>
      <c r="H53" s="104"/>
      <c r="I53" s="104"/>
    </row>
    <row r="54" spans="1:9" s="70" customFormat="1" x14ac:dyDescent="0.25">
      <c r="A54" s="76" t="s">
        <v>68</v>
      </c>
      <c r="B54" s="76"/>
      <c r="C54" s="76"/>
      <c r="D54" s="76"/>
      <c r="E54" s="76"/>
      <c r="F54" s="76"/>
      <c r="G54" s="76"/>
      <c r="H54" s="76"/>
      <c r="I54" s="76"/>
    </row>
  </sheetData>
  <mergeCells count="36">
    <mergeCell ref="A1:I1"/>
    <mergeCell ref="A5:I5"/>
    <mergeCell ref="A6:I6"/>
    <mergeCell ref="A7:I7"/>
    <mergeCell ref="A14:I14"/>
    <mergeCell ref="A15:I15"/>
    <mergeCell ref="A17:I17"/>
    <mergeCell ref="A18:I18"/>
    <mergeCell ref="A9:I9"/>
    <mergeCell ref="A10:I10"/>
    <mergeCell ref="A11:I11"/>
    <mergeCell ref="A13:I13"/>
    <mergeCell ref="A23:I23"/>
    <mergeCell ref="A28:I28"/>
    <mergeCell ref="A29:I29"/>
    <mergeCell ref="A30:I30"/>
    <mergeCell ref="A19:I19"/>
    <mergeCell ref="A20:I20"/>
    <mergeCell ref="A21:I21"/>
    <mergeCell ref="A22:I22"/>
    <mergeCell ref="A36:I36"/>
    <mergeCell ref="A38:I38"/>
    <mergeCell ref="A39:I39"/>
    <mergeCell ref="A40:I40"/>
    <mergeCell ref="A31:I31"/>
    <mergeCell ref="A32:I32"/>
    <mergeCell ref="A34:I34"/>
    <mergeCell ref="A35:I35"/>
    <mergeCell ref="A45:I45"/>
    <mergeCell ref="A46:I46"/>
    <mergeCell ref="A52:I52"/>
    <mergeCell ref="A53:I53"/>
    <mergeCell ref="A41:I41"/>
    <mergeCell ref="A42:I42"/>
    <mergeCell ref="A43:I43"/>
    <mergeCell ref="A44:I44"/>
  </mergeCells>
  <phoneticPr fontId="2" type="noConversion"/>
  <pageMargins left="0.35433070866141736" right="0.35433070866141736"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16</vt:i4>
      </vt:variant>
    </vt:vector>
  </HeadingPairs>
  <TitlesOfParts>
    <vt:vector size="20" baseType="lpstr">
      <vt:lpstr>Simple Interest Loan Calculator</vt:lpstr>
      <vt:lpstr>Payment Amortization Schedule</vt:lpstr>
      <vt:lpstr>Chart Data</vt:lpstr>
      <vt:lpstr>EULA</vt:lpstr>
      <vt:lpstr>add_pay</vt:lpstr>
      <vt:lpstr>add_pay_am</vt:lpstr>
      <vt:lpstr>add_pay_freq</vt:lpstr>
      <vt:lpstr>baloon</vt:lpstr>
      <vt:lpstr>dif_payment</vt:lpstr>
      <vt:lpstr>emp</vt:lpstr>
      <vt:lpstr>fst_pay_day</vt:lpstr>
      <vt:lpstr>int_accr</vt:lpstr>
      <vt:lpstr>interest</vt:lpstr>
      <vt:lpstr>loan_period</vt:lpstr>
      <vt:lpstr>pay_num</vt:lpstr>
      <vt:lpstr>payment</vt:lpstr>
      <vt:lpstr>'Payment Amortization Schedule'!Print_Area</vt:lpstr>
      <vt:lpstr>'Simple Interest Loan Calculator'!Print_Area</vt:lpstr>
      <vt:lpstr>rate</vt:lpstr>
      <vt:lpstr>rounding</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Interest Loan Calculator</dc:title>
  <dc:creator>Spreadsheet123.com</dc:creator>
  <dc:description>© 2014 Spreadsheet123 LTD. All rights reserved</dc:description>
  <cp:lastModifiedBy>Spreadsheet123 Ltd</cp:lastModifiedBy>
  <cp:lastPrinted>2014-03-03T09:50:21Z</cp:lastPrinted>
  <dcterms:created xsi:type="dcterms:W3CDTF">2011-08-27T13:26:34Z</dcterms:created>
  <dcterms:modified xsi:type="dcterms:W3CDTF">2014-03-03T09:53:11Z</dcterms:modified>
  <cp:category>Financial Calculators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s">
    <vt:lpwstr>© 2014 Spreadsheet123 LTD</vt:lpwstr>
  </property>
  <property fmtid="{D5CDD505-2E9C-101B-9397-08002B2CF9AE}" pid="3" name="Version">
    <vt:lpwstr>1.0.0</vt:lpwstr>
  </property>
</Properties>
</file>