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ocuments\Xampp\htdocs\spreadsheet123\files\free-templates\"/>
    </mc:Choice>
  </mc:AlternateContent>
  <bookViews>
    <workbookView xWindow="0" yWindow="0" windowWidth="28800" windowHeight="12435" activeTab="1"/>
  </bookViews>
  <sheets>
    <sheet name="Settings" sheetId="4" r:id="rId1"/>
    <sheet name="Project Gantt Chart" sheetId="1" r:id="rId2"/>
    <sheet name="Project Gantt Chart Pro" sheetId="9" r:id="rId3"/>
    <sheet name="HELP" sheetId="5" r:id="rId4"/>
    <sheet name="©" sheetId="8" r:id="rId5"/>
  </sheets>
  <definedNames>
    <definedName name="_name">Settings!$C$13:$C$26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3" i="1" l="1"/>
  <c r="C54" i="5"/>
  <c r="G57" i="5" l="1"/>
  <c r="G40" i="1"/>
  <c r="L40" i="1" s="1"/>
  <c r="N40" i="1" s="1"/>
  <c r="I40" i="1"/>
  <c r="G50" i="1" l="1"/>
  <c r="P4" i="1"/>
  <c r="I3" i="8" l="1"/>
  <c r="Q11" i="1" l="1"/>
  <c r="Q9" i="1" s="1"/>
  <c r="A1" i="1"/>
  <c r="C5" i="1"/>
  <c r="C4" i="1"/>
  <c r="A12" i="1"/>
  <c r="A13" i="1" s="1"/>
  <c r="A14" i="1" s="1"/>
  <c r="M54" i="1"/>
  <c r="O54" i="1" s="1"/>
  <c r="M53" i="1"/>
  <c r="O53" i="1" s="1"/>
  <c r="M46" i="1"/>
  <c r="O46" i="1"/>
  <c r="M45" i="1"/>
  <c r="O45" i="1"/>
  <c r="M44" i="1"/>
  <c r="O44" i="1" s="1"/>
  <c r="M39" i="1"/>
  <c r="O39" i="1"/>
  <c r="M38" i="1"/>
  <c r="O38" i="1"/>
  <c r="M37" i="1"/>
  <c r="O37" i="1"/>
  <c r="M32" i="1"/>
  <c r="O32" i="1" s="1"/>
  <c r="M31" i="1"/>
  <c r="O31" i="1"/>
  <c r="M30" i="1"/>
  <c r="O30" i="1"/>
  <c r="M25" i="1"/>
  <c r="O25" i="1"/>
  <c r="M24" i="1"/>
  <c r="O24" i="1" s="1"/>
  <c r="M23" i="1"/>
  <c r="O23" i="1"/>
  <c r="M18" i="1"/>
  <c r="O18" i="1"/>
  <c r="M17" i="1"/>
  <c r="O17" i="1" s="1"/>
  <c r="M51" i="1"/>
  <c r="O51" i="1" s="1"/>
  <c r="L51" i="1"/>
  <c r="N51" i="1" s="1"/>
  <c r="H51" i="1"/>
  <c r="A50" i="1"/>
  <c r="A51" i="1" s="1"/>
  <c r="A52" i="1" s="1"/>
  <c r="A53" i="1" s="1"/>
  <c r="A54" i="1" s="1"/>
  <c r="M13" i="1"/>
  <c r="O13" i="1" s="1"/>
  <c r="L13" i="1"/>
  <c r="N13" i="1" s="1"/>
  <c r="H13" i="1"/>
  <c r="J13" i="1"/>
  <c r="L18" i="1"/>
  <c r="N18" i="1" s="1"/>
  <c r="H18" i="1"/>
  <c r="J18" i="1" s="1"/>
  <c r="I18" i="1"/>
  <c r="K18" i="1" s="1"/>
  <c r="L17" i="1"/>
  <c r="N17" i="1" s="1"/>
  <c r="H17" i="1"/>
  <c r="I17" i="1" s="1"/>
  <c r="K17" i="1" s="1"/>
  <c r="J17" i="1"/>
  <c r="M16" i="1"/>
  <c r="O16" i="1" s="1"/>
  <c r="L16" i="1"/>
  <c r="N16" i="1" s="1"/>
  <c r="I16" i="1"/>
  <c r="K16" i="1" s="1"/>
  <c r="M15" i="1"/>
  <c r="O15" i="1" s="1"/>
  <c r="L15" i="1"/>
  <c r="N15" i="1" s="1"/>
  <c r="H15" i="1"/>
  <c r="I15" i="1" s="1"/>
  <c r="K15" i="1" s="1"/>
  <c r="L25" i="1"/>
  <c r="N25" i="1" s="1"/>
  <c r="H25" i="1"/>
  <c r="J25" i="1" s="1"/>
  <c r="I25" i="1"/>
  <c r="K25" i="1" s="1"/>
  <c r="L24" i="1"/>
  <c r="N24" i="1" s="1"/>
  <c r="H24" i="1"/>
  <c r="I24" i="1" s="1"/>
  <c r="K24" i="1" s="1"/>
  <c r="J24" i="1"/>
  <c r="L23" i="1"/>
  <c r="N23" i="1" s="1"/>
  <c r="H23" i="1"/>
  <c r="J23" i="1" s="1"/>
  <c r="I23" i="1"/>
  <c r="K23" i="1"/>
  <c r="M22" i="1"/>
  <c r="O22" i="1" s="1"/>
  <c r="L22" i="1"/>
  <c r="N22" i="1" s="1"/>
  <c r="H22" i="1"/>
  <c r="J22" i="1" s="1"/>
  <c r="I22" i="1"/>
  <c r="K22" i="1"/>
  <c r="L32" i="1"/>
  <c r="N32" i="1"/>
  <c r="H32" i="1"/>
  <c r="I32" i="1" s="1"/>
  <c r="K32" i="1" s="1"/>
  <c r="J32" i="1"/>
  <c r="L31" i="1"/>
  <c r="N31" i="1" s="1"/>
  <c r="H31" i="1"/>
  <c r="J31" i="1" s="1"/>
  <c r="I31" i="1"/>
  <c r="K31" i="1"/>
  <c r="L30" i="1"/>
  <c r="N30" i="1"/>
  <c r="H30" i="1"/>
  <c r="I30" i="1" s="1"/>
  <c r="K30" i="1"/>
  <c r="M29" i="1"/>
  <c r="O29" i="1" s="1"/>
  <c r="L29" i="1"/>
  <c r="N29" i="1"/>
  <c r="H29" i="1"/>
  <c r="I29" i="1" s="1"/>
  <c r="K29" i="1"/>
  <c r="J29" i="1"/>
  <c r="L39" i="1"/>
  <c r="N39" i="1" s="1"/>
  <c r="H39" i="1"/>
  <c r="J39" i="1" s="1"/>
  <c r="I39" i="1"/>
  <c r="K39" i="1"/>
  <c r="L38" i="1"/>
  <c r="N38" i="1" s="1"/>
  <c r="H38" i="1"/>
  <c r="I38" i="1" s="1"/>
  <c r="K38" i="1" s="1"/>
  <c r="J38" i="1"/>
  <c r="L37" i="1"/>
  <c r="N37" i="1" s="1"/>
  <c r="H37" i="1"/>
  <c r="J37" i="1" s="1"/>
  <c r="I37" i="1"/>
  <c r="K37" i="1"/>
  <c r="M36" i="1"/>
  <c r="O36" i="1"/>
  <c r="L36" i="1"/>
  <c r="N36" i="1" s="1"/>
  <c r="H36" i="1"/>
  <c r="J36" i="1" s="1"/>
  <c r="I36" i="1"/>
  <c r="K36" i="1" s="1"/>
  <c r="L46" i="1"/>
  <c r="N46" i="1"/>
  <c r="H46" i="1"/>
  <c r="I46" i="1" s="1"/>
  <c r="K46" i="1" s="1"/>
  <c r="L53" i="1"/>
  <c r="N53" i="1" s="1"/>
  <c r="H53" i="1"/>
  <c r="J53" i="1" s="1"/>
  <c r="M52" i="1"/>
  <c r="O52" i="1" s="1"/>
  <c r="L52" i="1"/>
  <c r="N52" i="1" s="1"/>
  <c r="H52" i="1"/>
  <c r="J52" i="1" s="1"/>
  <c r="I52" i="1"/>
  <c r="K52" i="1"/>
  <c r="H54" i="1"/>
  <c r="J54" i="1" s="1"/>
  <c r="I54" i="1"/>
  <c r="K54" i="1" s="1"/>
  <c r="D50" i="1"/>
  <c r="M14" i="1"/>
  <c r="O14" i="1" s="1"/>
  <c r="L14" i="1"/>
  <c r="N14" i="1" s="1"/>
  <c r="H14" i="1"/>
  <c r="I14" i="1" s="1"/>
  <c r="K14" i="1" s="1"/>
  <c r="M21" i="1"/>
  <c r="O21" i="1" s="1"/>
  <c r="L21" i="1"/>
  <c r="N21" i="1"/>
  <c r="H21" i="1"/>
  <c r="I21" i="1" s="1"/>
  <c r="K21" i="1" s="1"/>
  <c r="J21" i="1"/>
  <c r="M28" i="1"/>
  <c r="O28" i="1" s="1"/>
  <c r="L28" i="1"/>
  <c r="N28" i="1" s="1"/>
  <c r="H28" i="1"/>
  <c r="I28" i="1" s="1"/>
  <c r="K28" i="1" s="1"/>
  <c r="M35" i="1"/>
  <c r="O35" i="1" s="1"/>
  <c r="L35" i="1"/>
  <c r="N35" i="1"/>
  <c r="H35" i="1"/>
  <c r="I35" i="1" s="1"/>
  <c r="K35" i="1" s="1"/>
  <c r="J35" i="1"/>
  <c r="M20" i="1"/>
  <c r="O20" i="1" s="1"/>
  <c r="L20" i="1"/>
  <c r="N20" i="1" s="1"/>
  <c r="H20" i="1"/>
  <c r="J20" i="1"/>
  <c r="M27" i="1"/>
  <c r="O27" i="1" s="1"/>
  <c r="L27" i="1"/>
  <c r="N27" i="1" s="1"/>
  <c r="H27" i="1"/>
  <c r="I27" i="1" s="1"/>
  <c r="K27" i="1" s="1"/>
  <c r="J27" i="1"/>
  <c r="M34" i="1"/>
  <c r="O34" i="1" s="1"/>
  <c r="L34" i="1"/>
  <c r="N34" i="1"/>
  <c r="H34" i="1"/>
  <c r="D12" i="1"/>
  <c r="G12" i="1"/>
  <c r="D19" i="1"/>
  <c r="G19" i="1"/>
  <c r="D26" i="1"/>
  <c r="G26" i="1"/>
  <c r="D33" i="1"/>
  <c r="G33" i="1"/>
  <c r="D40" i="1"/>
  <c r="L45" i="1"/>
  <c r="N45" i="1"/>
  <c r="H45" i="1"/>
  <c r="I45" i="1"/>
  <c r="K45" i="1" s="1"/>
  <c r="L44" i="1"/>
  <c r="N44" i="1" s="1"/>
  <c r="H44" i="1"/>
  <c r="I44" i="1"/>
  <c r="K44" i="1"/>
  <c r="J44" i="1"/>
  <c r="M43" i="1"/>
  <c r="O43" i="1"/>
  <c r="L43" i="1"/>
  <c r="N43" i="1" s="1"/>
  <c r="H43" i="1"/>
  <c r="I43" i="1"/>
  <c r="K43" i="1"/>
  <c r="J43" i="1"/>
  <c r="M42" i="1"/>
  <c r="O42" i="1"/>
  <c r="L42" i="1"/>
  <c r="N42" i="1" s="1"/>
  <c r="H42" i="1"/>
  <c r="I42" i="1"/>
  <c r="K42" i="1"/>
  <c r="J42" i="1"/>
  <c r="M41" i="1"/>
  <c r="O41" i="1"/>
  <c r="L41" i="1"/>
  <c r="N41" i="1" s="1"/>
  <c r="H41" i="1"/>
  <c r="I41" i="1" s="1"/>
  <c r="K41" i="1" s="1"/>
  <c r="L54" i="1"/>
  <c r="N54" i="1" s="1"/>
  <c r="R11" i="1" l="1"/>
  <c r="S11" i="1" s="1"/>
  <c r="H50" i="1"/>
  <c r="J50" i="1" s="1"/>
  <c r="I53" i="1"/>
  <c r="K53" i="1" s="1"/>
  <c r="J51" i="1"/>
  <c r="I51" i="1"/>
  <c r="E50" i="1"/>
  <c r="L50" i="1" s="1"/>
  <c r="N50" i="1" s="1"/>
  <c r="H40" i="1"/>
  <c r="J40" i="1" s="1"/>
  <c r="J41" i="1"/>
  <c r="J45" i="1"/>
  <c r="J14" i="1"/>
  <c r="J16" i="1"/>
  <c r="E40" i="1"/>
  <c r="I34" i="1"/>
  <c r="H33" i="1"/>
  <c r="I20" i="1"/>
  <c r="H19" i="1"/>
  <c r="H26" i="1"/>
  <c r="J28" i="1"/>
  <c r="J30" i="1"/>
  <c r="J15" i="1"/>
  <c r="J46" i="1"/>
  <c r="I26" i="1"/>
  <c r="J34" i="1"/>
  <c r="H12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R9" i="1" l="1"/>
  <c r="K51" i="1"/>
  <c r="I50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K40" i="1"/>
  <c r="F40" i="1"/>
  <c r="J33" i="1"/>
  <c r="E33" i="1"/>
  <c r="K34" i="1"/>
  <c r="I33" i="1"/>
  <c r="E12" i="1"/>
  <c r="J12" i="1"/>
  <c r="K20" i="1"/>
  <c r="I19" i="1"/>
  <c r="K26" i="1"/>
  <c r="F26" i="1"/>
  <c r="T11" i="1"/>
  <c r="S9" i="1"/>
  <c r="E26" i="1"/>
  <c r="J26" i="1"/>
  <c r="K13" i="1"/>
  <c r="I12" i="1"/>
  <c r="J19" i="1"/>
  <c r="E19" i="1"/>
  <c r="F50" i="1" l="1"/>
  <c r="M50" i="1" s="1"/>
  <c r="O50" i="1" s="1"/>
  <c r="K50" i="1"/>
  <c r="F33" i="1"/>
  <c r="K33" i="1"/>
  <c r="K12" i="1"/>
  <c r="F12" i="1"/>
  <c r="F19" i="1"/>
  <c r="K19" i="1"/>
  <c r="M40" i="1"/>
  <c r="O40" i="1" s="1"/>
  <c r="L12" i="1"/>
  <c r="N12" i="1" s="1"/>
  <c r="L19" i="1"/>
  <c r="N19" i="1" s="1"/>
  <c r="U11" i="1"/>
  <c r="T9" i="1"/>
  <c r="M26" i="1"/>
  <c r="O26" i="1" s="1"/>
  <c r="L33" i="1"/>
  <c r="N33" i="1" s="1"/>
  <c r="L26" i="1"/>
  <c r="N26" i="1" s="1"/>
  <c r="U9" i="1" l="1"/>
  <c r="V11" i="1"/>
  <c r="M19" i="1"/>
  <c r="O19" i="1" s="1"/>
  <c r="M12" i="1"/>
  <c r="O12" i="1" s="1"/>
  <c r="M33" i="1"/>
  <c r="O33" i="1" s="1"/>
  <c r="V9" i="1" l="1"/>
  <c r="W11" i="1"/>
  <c r="X11" i="1" l="1"/>
  <c r="W9" i="1"/>
  <c r="X9" i="1" l="1"/>
  <c r="Y11" i="1"/>
  <c r="Z11" i="1" l="1"/>
  <c r="Y9" i="1"/>
  <c r="AA11" i="1" l="1"/>
  <c r="Z9" i="1"/>
  <c r="AB11" i="1" l="1"/>
  <c r="AA9" i="1"/>
  <c r="AC11" i="1" l="1"/>
  <c r="AB9" i="1"/>
  <c r="AC9" i="1" l="1"/>
  <c r="AD11" i="1"/>
  <c r="AD9" i="1" l="1"/>
  <c r="AE11" i="1"/>
  <c r="AF11" i="1" l="1"/>
  <c r="AE9" i="1"/>
  <c r="AF9" i="1" l="1"/>
  <c r="AG11" i="1"/>
  <c r="AG9" i="1" l="1"/>
  <c r="AH11" i="1"/>
  <c r="AI11" i="1" l="1"/>
  <c r="AH9" i="1"/>
  <c r="AJ11" i="1" l="1"/>
  <c r="AI9" i="1"/>
  <c r="AK11" i="1" l="1"/>
  <c r="AJ9" i="1"/>
  <c r="AK9" i="1" l="1"/>
  <c r="AL11" i="1"/>
  <c r="AL9" i="1" l="1"/>
  <c r="AM11" i="1"/>
  <c r="AN11" i="1" l="1"/>
  <c r="AM9" i="1"/>
  <c r="AO11" i="1" l="1"/>
  <c r="AN9" i="1"/>
  <c r="AP11" i="1" l="1"/>
  <c r="AO9" i="1"/>
  <c r="AQ11" i="1" l="1"/>
  <c r="AP9" i="1"/>
  <c r="AR11" i="1" l="1"/>
  <c r="AQ9" i="1"/>
  <c r="AR9" i="1" l="1"/>
  <c r="AS11" i="1"/>
  <c r="AS9" i="1" l="1"/>
  <c r="AT11" i="1"/>
  <c r="AT9" i="1" l="1"/>
  <c r="AU11" i="1"/>
  <c r="AV11" i="1" l="1"/>
  <c r="AU9" i="1"/>
  <c r="AW11" i="1" l="1"/>
  <c r="AV9" i="1"/>
  <c r="AW9" i="1" l="1"/>
  <c r="AX11" i="1"/>
  <c r="AY11" i="1" l="1"/>
  <c r="AX9" i="1"/>
  <c r="AZ11" i="1" l="1"/>
  <c r="AY9" i="1"/>
  <c r="BA11" i="1" l="1"/>
  <c r="AZ9" i="1"/>
  <c r="BA9" i="1" l="1"/>
  <c r="BB11" i="1"/>
  <c r="BB9" i="1" l="1"/>
  <c r="BC11" i="1"/>
  <c r="BD11" i="1" l="1"/>
  <c r="BC9" i="1"/>
  <c r="BE11" i="1" l="1"/>
  <c r="BD9" i="1"/>
  <c r="BF11" i="1" l="1"/>
  <c r="BE9" i="1"/>
  <c r="BG11" i="1" l="1"/>
  <c r="BF9" i="1"/>
  <c r="BH11" i="1" l="1"/>
  <c r="BG9" i="1"/>
  <c r="BH9" i="1" l="1"/>
  <c r="BI11" i="1"/>
  <c r="BI9" i="1" l="1"/>
  <c r="BJ11" i="1"/>
  <c r="BJ9" i="1" l="1"/>
  <c r="BK11" i="1"/>
  <c r="BL11" i="1" l="1"/>
  <c r="BK9" i="1"/>
  <c r="BM11" i="1" l="1"/>
  <c r="BL9" i="1"/>
  <c r="BN11" i="1" l="1"/>
  <c r="BM9" i="1"/>
  <c r="BO11" i="1" l="1"/>
  <c r="BN9" i="1"/>
  <c r="BP11" i="1" l="1"/>
  <c r="BO9" i="1"/>
  <c r="BQ11" i="1" l="1"/>
  <c r="BP9" i="1"/>
  <c r="BQ9" i="1" l="1"/>
  <c r="BR11" i="1"/>
  <c r="BR9" i="1" l="1"/>
  <c r="BS11" i="1"/>
  <c r="BT11" i="1" l="1"/>
  <c r="BS9" i="1"/>
  <c r="BU11" i="1" l="1"/>
  <c r="BT9" i="1"/>
  <c r="BU9" i="1" l="1"/>
  <c r="BV11" i="1"/>
  <c r="BW11" i="1" l="1"/>
  <c r="BV9" i="1"/>
  <c r="BX11" i="1" l="1"/>
  <c r="BW9" i="1"/>
  <c r="BX9" i="1" l="1"/>
  <c r="BY11" i="1"/>
  <c r="BY9" i="1" l="1"/>
  <c r="BZ11" i="1"/>
  <c r="BZ9" i="1" l="1"/>
  <c r="CA11" i="1"/>
  <c r="CB11" i="1" l="1"/>
  <c r="CA9" i="1"/>
  <c r="CB9" i="1" l="1"/>
  <c r="CC11" i="1"/>
  <c r="CC9" i="1" l="1"/>
  <c r="CD11" i="1"/>
  <c r="CE11" i="1" l="1"/>
  <c r="CD9" i="1"/>
  <c r="CF11" i="1" l="1"/>
  <c r="CE9" i="1"/>
  <c r="CG11" i="1" l="1"/>
  <c r="CF9" i="1"/>
  <c r="CG9" i="1" l="1"/>
  <c r="CH11" i="1"/>
  <c r="CH9" i="1" l="1"/>
  <c r="CI11" i="1"/>
  <c r="CJ11" i="1" l="1"/>
  <c r="CI9" i="1"/>
  <c r="CK11" i="1" l="1"/>
  <c r="CJ9" i="1"/>
  <c r="CK9" i="1" l="1"/>
  <c r="CL11" i="1"/>
  <c r="CM11" i="1" l="1"/>
  <c r="CL9" i="1"/>
  <c r="CN11" i="1" l="1"/>
  <c r="CM9" i="1"/>
  <c r="CN9" i="1" l="1"/>
  <c r="CO11" i="1"/>
  <c r="CO9" i="1" l="1"/>
  <c r="CP11" i="1"/>
  <c r="CP9" i="1" l="1"/>
  <c r="CQ11" i="1"/>
  <c r="CR11" i="1" l="1"/>
  <c r="CQ9" i="1"/>
  <c r="CS11" i="1" l="1"/>
  <c r="CR9" i="1"/>
  <c r="CS9" i="1" l="1"/>
  <c r="CT11" i="1"/>
  <c r="CU11" i="1" l="1"/>
  <c r="CT9" i="1"/>
  <c r="CV11" i="1" l="1"/>
  <c r="CU9" i="1"/>
  <c r="CW11" i="1" l="1"/>
  <c r="CV9" i="1"/>
  <c r="CW9" i="1" l="1"/>
  <c r="CX11" i="1"/>
  <c r="CX9" i="1" l="1"/>
  <c r="CY11" i="1"/>
  <c r="CZ11" i="1" l="1"/>
  <c r="CY9" i="1"/>
  <c r="DA11" i="1" l="1"/>
  <c r="CZ9" i="1"/>
  <c r="DA9" i="1" l="1"/>
  <c r="DB11" i="1"/>
  <c r="DC11" i="1" l="1"/>
  <c r="DB9" i="1"/>
  <c r="DD11" i="1" l="1"/>
  <c r="DC9" i="1"/>
  <c r="DD9" i="1" l="1"/>
  <c r="DE11" i="1"/>
  <c r="DE9" i="1" l="1"/>
  <c r="DF11" i="1"/>
  <c r="DF9" i="1" l="1"/>
  <c r="DG11" i="1"/>
  <c r="DH11" i="1" l="1"/>
  <c r="DG9" i="1"/>
  <c r="DI11" i="1" l="1"/>
  <c r="DH9" i="1"/>
  <c r="DI9" i="1" l="1"/>
  <c r="DJ11" i="1"/>
  <c r="DK11" i="1" l="1"/>
  <c r="DJ9" i="1"/>
  <c r="DL11" i="1" l="1"/>
  <c r="DK9" i="1"/>
  <c r="DM11" i="1" l="1"/>
  <c r="DL9" i="1"/>
  <c r="DM9" i="1" l="1"/>
  <c r="DN11" i="1"/>
  <c r="DN9" i="1" l="1"/>
  <c r="DO11" i="1"/>
  <c r="DP11" i="1" l="1"/>
  <c r="DO9" i="1"/>
  <c r="DQ11" i="1" l="1"/>
  <c r="DP9" i="1"/>
  <c r="DQ9" i="1" l="1"/>
  <c r="DR11" i="1"/>
  <c r="DS11" i="1" l="1"/>
  <c r="DR9" i="1"/>
  <c r="DT11" i="1" l="1"/>
  <c r="DS9" i="1"/>
  <c r="DT9" i="1" l="1"/>
  <c r="DU11" i="1"/>
  <c r="DU9" i="1" l="1"/>
  <c r="DV11" i="1"/>
  <c r="DV9" i="1" l="1"/>
  <c r="DW11" i="1"/>
  <c r="DX11" i="1" l="1"/>
  <c r="DW9" i="1"/>
  <c r="DX9" i="1" l="1"/>
  <c r="DY11" i="1"/>
  <c r="DY9" i="1" l="1"/>
  <c r="DZ11" i="1"/>
  <c r="EA11" i="1" l="1"/>
  <c r="DZ9" i="1"/>
  <c r="EB11" i="1" l="1"/>
  <c r="EA9" i="1"/>
  <c r="EC11" i="1" l="1"/>
  <c r="EB9" i="1"/>
  <c r="EC9" i="1" l="1"/>
  <c r="ED11" i="1"/>
  <c r="ED9" i="1" l="1"/>
  <c r="EE11" i="1"/>
  <c r="EF11" i="1" l="1"/>
  <c r="EF9" i="1" s="1"/>
  <c r="EE9" i="1"/>
</calcChain>
</file>

<file path=xl/sharedStrings.xml><?xml version="1.0" encoding="utf-8"?>
<sst xmlns="http://schemas.openxmlformats.org/spreadsheetml/2006/main" count="197" uniqueCount="150">
  <si>
    <t>WBS</t>
  </si>
  <si>
    <t>Work Breakdown Structure</t>
  </si>
  <si>
    <t>Tasks Name</t>
  </si>
  <si>
    <t>Date</t>
  </si>
  <si>
    <t>Duration</t>
  </si>
  <si>
    <t>Complete</t>
  </si>
  <si>
    <t>Assigned</t>
  </si>
  <si>
    <t>Remaining</t>
  </si>
  <si>
    <t>Start Date</t>
  </si>
  <si>
    <t>Today's Date</t>
  </si>
  <si>
    <t>Week Starts from</t>
  </si>
  <si>
    <t>Actual End</t>
  </si>
  <si>
    <t>Act. Assigned</t>
  </si>
  <si>
    <t>Act. Remaining</t>
  </si>
  <si>
    <t>Act. Duration</t>
  </si>
  <si>
    <t>Act. Complete</t>
  </si>
  <si>
    <t xml:space="preserve">Projected End </t>
  </si>
  <si>
    <r>
      <t>Sub Project (</t>
    </r>
    <r>
      <rPr>
        <b/>
        <sz val="10"/>
        <color theme="1"/>
        <rFont val="Calibri"/>
        <family val="2"/>
        <scheme val="minor"/>
      </rPr>
      <t>Level 1)</t>
    </r>
  </si>
  <si>
    <r>
      <t>Sub Project (</t>
    </r>
    <r>
      <rPr>
        <b/>
        <sz val="10"/>
        <color theme="1"/>
        <rFont val="Calibri"/>
        <family val="2"/>
        <scheme val="minor"/>
      </rPr>
      <t>Level 3)</t>
    </r>
  </si>
  <si>
    <r>
      <t>Sub Project (</t>
    </r>
    <r>
      <rPr>
        <b/>
        <sz val="10"/>
        <color theme="1"/>
        <rFont val="Calibri"/>
        <family val="2"/>
        <scheme val="minor"/>
      </rPr>
      <t>Level 2)</t>
    </r>
  </si>
  <si>
    <t>Project 2</t>
  </si>
  <si>
    <t>Project 3</t>
  </si>
  <si>
    <t>Project 4</t>
  </si>
  <si>
    <t>Project 5</t>
  </si>
  <si>
    <t>Project 1</t>
  </si>
  <si>
    <r>
      <t>Sub Project (</t>
    </r>
    <r>
      <rPr>
        <b/>
        <sz val="10"/>
        <color theme="1"/>
        <rFont val="Calibri"/>
        <family val="2"/>
        <scheme val="minor"/>
      </rPr>
      <t>Level 4)</t>
    </r>
  </si>
  <si>
    <t>Monday</t>
  </si>
  <si>
    <t>Predecessor</t>
  </si>
  <si>
    <t>Task that has been followed or replaced by another</t>
  </si>
  <si>
    <t>SETTINGS</t>
  </si>
  <si>
    <t>Team</t>
  </si>
  <si>
    <t>NAME</t>
  </si>
  <si>
    <t>E-MAIL</t>
  </si>
  <si>
    <t>PHONE</t>
  </si>
  <si>
    <t>Insert new row above this line</t>
  </si>
  <si>
    <t>Nick</t>
  </si>
  <si>
    <t>nick@mycompany.com</t>
  </si>
  <si>
    <t>000-000-0000</t>
  </si>
  <si>
    <t>David</t>
  </si>
  <si>
    <t>John</t>
  </si>
  <si>
    <t>david@mycompany.com</t>
  </si>
  <si>
    <t>john@mycompany.com</t>
  </si>
  <si>
    <t>Mary</t>
  </si>
  <si>
    <t>mary@mycompany.com</t>
  </si>
  <si>
    <t>Caroline</t>
  </si>
  <si>
    <t>caroline@mycompany.com</t>
  </si>
  <si>
    <t>Assigned to:</t>
  </si>
  <si>
    <t>Project</t>
  </si>
  <si>
    <t>Name of the Project</t>
  </si>
  <si>
    <t>Project Manager</t>
  </si>
  <si>
    <t>Joe Preston</t>
  </si>
  <si>
    <r>
      <t>TEMPLATE ROWS</t>
    </r>
    <r>
      <rPr>
        <sz val="12"/>
        <color theme="1"/>
        <rFont val="Calibri"/>
        <family val="2"/>
        <scheme val="minor"/>
      </rPr>
      <t xml:space="preserve"> (do not modify)</t>
    </r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</si>
  <si>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</si>
  <si>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</si>
  <si>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</si>
  <si>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</si>
  <si>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</si>
  <si>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</si>
  <si>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</si>
  <si>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</si>
  <si>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</si>
  <si>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</si>
  <si>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</si>
  <si>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rgb="FFFF0000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</si>
  <si>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</si>
  <si>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</si>
  <si>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</si>
  <si>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</si>
  <si>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</si>
  <si>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rgb="FFFF0000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</si>
  <si>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rgb="FFFF0000"/>
        <rFont val="Calibri"/>
        <family val="2"/>
      </rPr>
      <t>TEMPLATE</t>
    </r>
    <r>
      <rPr>
        <sz val="11"/>
        <color rgb="FFFF0000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</si>
  <si>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</si>
  <si>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</si>
  <si>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</si>
  <si>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</si>
  <si>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</si>
  <si>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</si>
  <si>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</si>
  <si>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</si>
  <si>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</si>
  <si>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</si>
  <si>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</si>
  <si>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</si>
  <si>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</si>
  <si>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</si>
  <si>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</si>
  <si>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</si>
  <si>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</si>
  <si>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</si>
  <si>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</si>
  <si>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</si>
  <si>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</si>
  <si>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</si>
  <si>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</si>
  <si>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</si>
  <si>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</si>
  <si>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Terminology</t>
  </si>
  <si>
    <t>Project Gantt Chart</t>
  </si>
  <si>
    <t>PROJECT GANTT CHART PRO</t>
  </si>
  <si>
    <t>Benefits of Project Manager Gantt Chart Pro</t>
  </si>
  <si>
    <t>Ability to create task dependencies with use of predecessor.</t>
  </si>
  <si>
    <t>More ways to define task duration.</t>
  </si>
  <si>
    <t>Gantt Chart Daily, Weekly and Monthly views, great for projects with long durations.</t>
  </si>
  <si>
    <t>Ability to Include/Exclude Weekends</t>
  </si>
  <si>
    <t>Ability to Include/Exclude Holidays which can be defined on the Settings Tab.</t>
  </si>
  <si>
    <t>Lifetime Updates and Upgrades.</t>
  </si>
  <si>
    <t>Project Manager Gantt Chart Pro is completely Unlocked, which is giving you the ability</t>
  </si>
  <si>
    <t>for further customisation.</t>
  </si>
  <si>
    <t>How can I print the Gantt Chart?</t>
  </si>
  <si>
    <t>To print the Gantt Chart first you need to define the printing area by selecting the range of cells that you</t>
  </si>
  <si>
    <r>
      <t xml:space="preserve">want to print then go to </t>
    </r>
    <r>
      <rPr>
        <b/>
        <sz val="11"/>
        <color theme="1"/>
        <rFont val="Calibri"/>
        <family val="2"/>
        <scheme val="minor"/>
      </rPr>
      <t>Page Layout tab</t>
    </r>
    <r>
      <rPr>
        <sz val="11"/>
        <color theme="1"/>
        <rFont val="Calibri"/>
        <family val="2"/>
        <scheme val="minor"/>
      </rPr>
      <t xml:space="preserve"> in the ribbon, click on the</t>
    </r>
    <r>
      <rPr>
        <b/>
        <sz val="11"/>
        <color theme="1"/>
        <rFont val="Calibri"/>
        <family val="2"/>
        <scheme val="minor"/>
      </rPr>
      <t xml:space="preserve"> Print Area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Set Print Area</t>
    </r>
    <r>
      <rPr>
        <sz val="11"/>
        <color theme="1"/>
        <rFont val="Calibri"/>
        <family val="2"/>
        <scheme val="minor"/>
      </rPr>
      <t>.</t>
    </r>
  </si>
  <si>
    <r>
      <rPr>
        <sz val="11"/>
        <color rgb="FFFF0000"/>
        <rFont val="Calibri"/>
        <family val="2"/>
        <scheme val="minor"/>
      </rPr>
      <t>Important:</t>
    </r>
    <r>
      <rPr>
        <sz val="11"/>
        <color theme="1"/>
        <rFont val="Calibri"/>
        <family val="2"/>
        <scheme val="minor"/>
      </rPr>
      <t xml:space="preserve"> The number of selected cells can be wider than default printing area which may results in </t>
    </r>
  </si>
  <si>
    <t>split printouts.</t>
  </si>
  <si>
    <r>
      <t xml:space="preserve">To adjust print out scaling or orientation click on </t>
    </r>
    <r>
      <rPr>
        <b/>
        <sz val="11"/>
        <color theme="1"/>
        <rFont val="Calibri"/>
        <family val="2"/>
        <scheme val="minor"/>
      </rPr>
      <t>Margins</t>
    </r>
    <r>
      <rPr>
        <sz val="11"/>
        <color theme="1"/>
        <rFont val="Calibri"/>
        <family val="2"/>
        <scheme val="minor"/>
      </rPr>
      <t xml:space="preserve">  &gt; </t>
    </r>
    <r>
      <rPr>
        <b/>
        <sz val="11"/>
        <color theme="1"/>
        <rFont val="Calibri"/>
        <family val="2"/>
        <scheme val="minor"/>
      </rPr>
      <t>Custom Margins</t>
    </r>
    <r>
      <rPr>
        <sz val="11"/>
        <color theme="1"/>
        <rFont val="Calibri"/>
        <family val="2"/>
        <scheme val="minor"/>
      </rPr>
      <t xml:space="preserve"> then in the dialogue window </t>
    </r>
  </si>
  <si>
    <r>
      <t xml:space="preserve">click on the </t>
    </r>
    <r>
      <rPr>
        <b/>
        <sz val="11"/>
        <color theme="1"/>
        <rFont val="Calibri"/>
        <family val="2"/>
        <scheme val="minor"/>
      </rPr>
      <t>Page</t>
    </r>
    <r>
      <rPr>
        <sz val="11"/>
        <color theme="1"/>
        <rFont val="Calibri"/>
        <family val="2"/>
        <scheme val="minor"/>
      </rPr>
      <t xml:space="preserve"> tab and adjust printing </t>
    </r>
    <r>
      <rPr>
        <b/>
        <sz val="11"/>
        <color theme="1"/>
        <rFont val="Calibri"/>
        <family val="2"/>
        <scheme val="minor"/>
      </rPr>
      <t>Orientation</t>
    </r>
    <r>
      <rPr>
        <sz val="11"/>
        <color theme="1"/>
        <rFont val="Calibri"/>
        <family val="2"/>
        <scheme val="minor"/>
      </rPr>
      <t xml:space="preserve"> and  </t>
    </r>
    <r>
      <rPr>
        <b/>
        <sz val="11"/>
        <color theme="1"/>
        <rFont val="Calibri"/>
        <family val="2"/>
        <scheme val="minor"/>
      </rPr>
      <t>Scaling</t>
    </r>
    <r>
      <rPr>
        <sz val="11"/>
        <color theme="1"/>
        <rFont val="Calibri"/>
        <family val="2"/>
        <scheme val="minor"/>
      </rPr>
      <t xml:space="preserve"> settings as desired.</t>
    </r>
  </si>
  <si>
    <t>How to start task after the end of predecessor task?</t>
  </si>
  <si>
    <t xml:space="preserve">When you need to start new task after the end of predecessor task, you can do the following: </t>
  </si>
  <si>
    <r>
      <t xml:space="preserve">column </t>
    </r>
    <r>
      <rPr>
        <b/>
        <sz val="11"/>
        <color theme="1"/>
        <rFont val="Calibri"/>
        <family val="2"/>
        <scheme val="minor"/>
      </rPr>
      <t>Actual End</t>
    </r>
    <r>
      <rPr>
        <sz val="11"/>
        <color theme="1"/>
        <rFont val="Calibri"/>
        <family val="2"/>
        <scheme val="minor"/>
      </rPr>
      <t>.</t>
    </r>
  </si>
  <si>
    <r>
      <t xml:space="preserve">new task on the next working day, where </t>
    </r>
    <r>
      <rPr>
        <b/>
        <sz val="11"/>
        <color theme="1"/>
        <rFont val="Calibri"/>
        <family val="2"/>
        <scheme val="minor"/>
      </rPr>
      <t>ActualEnd</t>
    </r>
    <r>
      <rPr>
        <sz val="11"/>
        <color theme="1"/>
        <rFont val="Calibri"/>
        <family val="2"/>
        <scheme val="minor"/>
      </rPr>
      <t xml:space="preserve"> is the date of the end of predecessor task in the </t>
    </r>
  </si>
  <si>
    <r>
      <t xml:space="preserve">in the Start Date you can enter the following formula </t>
    </r>
    <r>
      <rPr>
        <b/>
        <sz val="11"/>
        <color theme="1"/>
        <rFont val="Calibri"/>
        <family val="2"/>
        <scheme val="minor"/>
      </rPr>
      <t>=ActualEnd + 1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=WORKDAY(ActualEnd,1)</t>
    </r>
    <r>
      <rPr>
        <sz val="11"/>
        <color theme="1"/>
        <rFont val="Calibri"/>
        <family val="2"/>
        <scheme val="minor"/>
      </rPr>
      <t xml:space="preserve"> to start</t>
    </r>
  </si>
  <si>
    <t>What is the difference between Duration and Actual Duration?</t>
  </si>
  <si>
    <r>
      <t xml:space="preserve">The </t>
    </r>
    <r>
      <rPr>
        <b/>
        <sz val="11"/>
        <color theme="1"/>
        <rFont val="Calibri"/>
        <family val="2"/>
        <scheme val="minor"/>
      </rPr>
      <t>Duration</t>
    </r>
    <r>
      <rPr>
        <sz val="11"/>
        <color theme="1"/>
        <rFont val="Calibri"/>
        <family val="2"/>
        <scheme val="minor"/>
      </rPr>
      <t xml:space="preserve"> is used to define expected duration of the task.  </t>
    </r>
    <r>
      <rPr>
        <b/>
        <sz val="11"/>
        <color theme="1"/>
        <rFont val="Calibri"/>
        <family val="2"/>
        <scheme val="minor"/>
      </rPr>
      <t>Actual Duration</t>
    </r>
    <r>
      <rPr>
        <sz val="11"/>
        <color theme="1"/>
        <rFont val="Calibri"/>
        <family val="2"/>
        <scheme val="minor"/>
      </rPr>
      <t xml:space="preserve"> defines the total length of </t>
    </r>
  </si>
  <si>
    <t>time of the task - even if it exceeds the predicted duration or if the task was finished ahead of schedule.</t>
  </si>
  <si>
    <t>following tasks when you use formula to enter start date as explained above.</t>
  </si>
  <si>
    <r>
      <t xml:space="preserve">For your convenience, </t>
    </r>
    <r>
      <rPr>
        <b/>
        <sz val="11"/>
        <color theme="1"/>
        <rFont val="Calibri"/>
        <family val="2"/>
        <scheme val="minor"/>
      </rPr>
      <t>Actual Duration</t>
    </r>
    <r>
      <rPr>
        <sz val="11"/>
        <color theme="1"/>
        <rFont val="Calibri"/>
        <family val="2"/>
        <scheme val="minor"/>
      </rPr>
      <t xml:space="preserve"> corrects </t>
    </r>
    <r>
      <rPr>
        <b/>
        <sz val="11"/>
        <color theme="1"/>
        <rFont val="Calibri"/>
        <family val="2"/>
        <scheme val="minor"/>
      </rPr>
      <t>Actual End</t>
    </r>
    <r>
      <rPr>
        <sz val="11"/>
        <color theme="1"/>
        <rFont val="Calibri"/>
        <family val="2"/>
        <scheme val="minor"/>
      </rPr>
      <t xml:space="preserve"> date and thereby adjusts start date of any</t>
    </r>
  </si>
  <si>
    <t>Help</t>
  </si>
  <si>
    <t>How to insert new tasks and subtasks in to the project?</t>
  </si>
  <si>
    <t>The Project Manager Gantt Chart contains Template rows, which you can use to insert new tasks into your</t>
  </si>
  <si>
    <t>click on the row reference above which you need to insert your new task and select Insert Copied Cell.</t>
  </si>
  <si>
    <t xml:space="preserve">Note that WBS task and subtask numbering is automated. You can also use the same technique to insert </t>
  </si>
  <si>
    <t>new projects.</t>
  </si>
  <si>
    <r>
      <t>project. You can copy entire row by clicking on the row reference number then copy it (</t>
    </r>
    <r>
      <rPr>
        <b/>
        <sz val="11"/>
        <color theme="1"/>
        <rFont val="Calibri"/>
        <family val="2"/>
        <scheme val="minor"/>
      </rPr>
      <t>Ctrl + C</t>
    </r>
    <r>
      <rPr>
        <sz val="11"/>
        <color theme="1"/>
        <rFont val="Calibri"/>
        <family val="2"/>
        <scheme val="minor"/>
      </rPr>
      <t>) then right</t>
    </r>
  </si>
  <si>
    <t xml:space="preserve">If you are inserting new task after the last task be sure to check formulas in following columns: </t>
  </si>
  <si>
    <r>
      <rPr>
        <b/>
        <sz val="11"/>
        <color theme="1"/>
        <rFont val="Calibri"/>
        <family val="2"/>
        <scheme val="minor"/>
      </rPr>
      <t>Date, Complete, Projected End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Actual End</t>
    </r>
    <r>
      <rPr>
        <sz val="11"/>
        <color theme="1"/>
        <rFont val="Calibri"/>
        <family val="2"/>
        <scheme val="minor"/>
      </rPr>
      <t>. Each of this formulas contain references to the cells</t>
    </r>
  </si>
  <si>
    <t>HELP</t>
  </si>
  <si>
    <t>For any questions regarding use of this template please email us.</t>
  </si>
  <si>
    <t>Need more help or have a question?</t>
  </si>
  <si>
    <t>How to begin using Gantt Chart?</t>
  </si>
  <si>
    <t>● Only modify cells with Blue background, including Week Starts from and Start Date, which determines</t>
  </si>
  <si>
    <t xml:space="preserve">    the first day of the gantt chart.</t>
  </si>
  <si>
    <t xml:space="preserve">● Cells with Grey background in column Task Name and Assigned To can also be modified as well as other </t>
  </si>
  <si>
    <t xml:space="preserve">    cells, but with care as they contain formulas, which summarize information from all subtasks of that </t>
  </si>
  <si>
    <t xml:space="preserve">    project.</t>
  </si>
  <si>
    <t>● You can begin gantt chart from any day of the week by choosing it from the drop down list in cell C8.</t>
  </si>
  <si>
    <t>● Only 120 days are shown at once, the Gantt Chart is limited by maximum 365 days, but you can adjust it</t>
  </si>
  <si>
    <t xml:space="preserve">    by changing settings of the scrollbar.</t>
  </si>
  <si>
    <t>● Use the scrollbar to change the range of dates displayed on the gantt chart.</t>
  </si>
  <si>
    <r>
      <t xml:space="preserve">below </t>
    </r>
    <r>
      <rPr>
        <b/>
        <sz val="11"/>
        <color theme="1"/>
        <rFont val="Calibri"/>
        <family val="2"/>
        <scheme val="minor"/>
      </rPr>
      <t>=MAX(H41:H46)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=SUMPRODUCT(E41:E46,G41:G46)/SUM(E41:E46)</t>
    </r>
    <r>
      <rPr>
        <sz val="11"/>
        <color theme="1"/>
        <rFont val="Calibri"/>
        <family val="2"/>
        <scheme val="minor"/>
      </rPr>
      <t xml:space="preserve"> where the range </t>
    </r>
    <r>
      <rPr>
        <b/>
        <sz val="11"/>
        <color theme="1"/>
        <rFont val="Calibri"/>
        <family val="2"/>
        <scheme val="minor"/>
      </rPr>
      <t>H41:H46</t>
    </r>
    <r>
      <rPr>
        <sz val="11"/>
        <color theme="1"/>
        <rFont val="Calibri"/>
        <family val="2"/>
        <scheme val="minor"/>
      </rPr>
      <t>,</t>
    </r>
  </si>
  <si>
    <r>
      <rPr>
        <b/>
        <sz val="11"/>
        <color theme="1"/>
        <rFont val="Calibri"/>
        <family val="2"/>
        <scheme val="minor"/>
      </rPr>
      <t>E41:E46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G41:G46</t>
    </r>
    <r>
      <rPr>
        <sz val="11"/>
        <color theme="1"/>
        <rFont val="Calibri"/>
        <family val="2"/>
        <scheme val="minor"/>
      </rPr>
      <t xml:space="preserve"> is the range of cells that this formula computes. You can change this references to</t>
    </r>
  </si>
  <si>
    <t>include new tasks.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</si>
</sst>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ddd"/>
    <numFmt numFmtId="165" formatCode="dd\ mmm\ yyyy\,\ dddd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0"/>
      <color theme="0"/>
      <name val="Calibri"/>
      <family val="2"/>
      <scheme val="minor"/>
    </font>
    <font>
      <sz val="24"/>
      <color theme="4" tint="-0.249977111117893"/>
      <name val="Arial"/>
      <family val="2"/>
    </font>
    <font>
      <sz val="11"/>
      <color theme="1"/>
      <name val="Arial"/>
      <family val="2"/>
    </font>
    <font>
      <sz val="18"/>
      <color theme="0"/>
      <name val="Arial"/>
      <family val="2"/>
    </font>
    <font>
      <b/>
      <sz val="14"/>
      <color theme="0"/>
      <name val="Arial"/>
      <family val="2"/>
    </font>
    <font>
      <sz val="11"/>
      <color theme="1" tint="0.34998626667073579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2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4" tint="-0.249977111117893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theme="4" tint="-0.249977111117893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1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textRotation="9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center" textRotation="90"/>
    </xf>
    <xf numFmtId="0" fontId="6" fillId="0" borderId="7" xfId="0" applyFont="1" applyBorder="1" applyAlignment="1">
      <alignment textRotation="30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/>
    <xf numFmtId="0" fontId="10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5" borderId="0" xfId="0" applyFont="1" applyFill="1" applyAlignment="1">
      <alignment horizontal="left" vertical="center" indent="1"/>
    </xf>
    <xf numFmtId="0" fontId="13" fillId="6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4" fillId="0" borderId="8" xfId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textRotation="30"/>
    </xf>
    <xf numFmtId="0" fontId="12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textRotation="90"/>
    </xf>
    <xf numFmtId="0" fontId="2" fillId="0" borderId="0" xfId="0" applyFont="1" applyFill="1" applyAlignment="1">
      <alignment textRotation="90"/>
    </xf>
    <xf numFmtId="14" fontId="0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4" fillId="0" borderId="0" xfId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31" fillId="0" borderId="0" xfId="0" applyFont="1" applyFill="1" applyBorder="1" applyProtection="1">
      <protection hidden="1"/>
    </xf>
    <xf numFmtId="0" fontId="32" fillId="0" borderId="0" xfId="0" applyFont="1" applyFill="1" applyBorder="1" applyAlignment="1" applyProtection="1">
      <alignment horizontal="left"/>
      <protection hidden="1"/>
    </xf>
    <xf numFmtId="0" fontId="32" fillId="0" borderId="0" xfId="0" applyFont="1" applyFill="1" applyBorder="1" applyProtection="1">
      <protection hidden="1"/>
    </xf>
    <xf numFmtId="0" fontId="23" fillId="0" borderId="0" xfId="0" applyFont="1" applyFill="1" applyBorder="1" applyAlignment="1" applyProtection="1">
      <alignment horizontal="right" vertical="top" readingOrder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4" fontId="2" fillId="3" borderId="0" xfId="0" applyNumberFormat="1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NumberFormat="1" applyFont="1" applyFill="1" applyAlignment="1" applyProtection="1">
      <alignment horizontal="center" vertical="center"/>
      <protection locked="0"/>
    </xf>
    <xf numFmtId="9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 indent="1"/>
      <protection locked="0"/>
    </xf>
    <xf numFmtId="0" fontId="2" fillId="4" borderId="1" xfId="0" applyFont="1" applyFill="1" applyBorder="1" applyAlignment="1" applyProtection="1">
      <alignment horizontal="left" vertical="center" indent="1"/>
      <protection locked="0"/>
    </xf>
    <xf numFmtId="14" fontId="2" fillId="4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9" fontId="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horizontal="left" vertical="center" indent="2"/>
      <protection locked="0"/>
    </xf>
    <xf numFmtId="0" fontId="2" fillId="4" borderId="1" xfId="0" applyFont="1" applyFill="1" applyBorder="1" applyAlignment="1" applyProtection="1">
      <alignment horizontal="left" vertical="center" indent="2"/>
      <protection locked="0"/>
    </xf>
    <xf numFmtId="14" fontId="2" fillId="4" borderId="2" xfId="0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9" fontId="2" fillId="4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 indent="3"/>
      <protection locked="0"/>
    </xf>
    <xf numFmtId="0" fontId="2" fillId="4" borderId="1" xfId="0" applyFont="1" applyFill="1" applyBorder="1" applyAlignment="1" applyProtection="1">
      <alignment horizontal="left" vertical="center" indent="3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 indent="4"/>
      <protection locked="0"/>
    </xf>
    <xf numFmtId="0" fontId="2" fillId="4" borderId="1" xfId="0" applyFont="1" applyFill="1" applyBorder="1" applyAlignment="1" applyProtection="1">
      <alignment horizontal="left" vertical="center" indent="4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alignment horizontal="left" vertical="center" indent="4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3" fillId="3" borderId="0" xfId="0" applyFont="1" applyFill="1"/>
    <xf numFmtId="0" fontId="34" fillId="3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18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5" fillId="8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3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7" fillId="9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6" fillId="9" borderId="0" xfId="0" applyFont="1" applyFill="1" applyAlignment="1">
      <alignment horizontal="left" vertical="center" indent="1"/>
    </xf>
    <xf numFmtId="0" fontId="14" fillId="0" borderId="0" xfId="1" applyAlignment="1">
      <alignment horizontal="left" vertical="center" indent="1"/>
    </xf>
    <xf numFmtId="0" fontId="37" fillId="0" borderId="0" xfId="0" applyFont="1"/>
    <xf numFmtId="0" fontId="14" fillId="0" borderId="0" xfId="1" applyAlignment="1">
      <alignment horizontal="left" vertical="center"/>
    </xf>
    <xf numFmtId="0" fontId="14" fillId="0" borderId="0" xfId="1" applyAlignment="1">
      <alignment vertical="center"/>
    </xf>
    <xf numFmtId="0" fontId="38" fillId="0" borderId="0" xfId="0" applyFont="1" applyAlignment="1">
      <alignment horizontal="left" indent="1"/>
    </xf>
    <xf numFmtId="0" fontId="2" fillId="0" borderId="0" xfId="0" applyNumberFormat="1" applyFont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165" fontId="0" fillId="0" borderId="0" xfId="0" applyNumberFormat="1" applyFont="1" applyAlignment="1">
      <alignment horizontal="center" vertical="center"/>
    </xf>
    <xf numFmtId="14" fontId="0" fillId="4" borderId="11" xfId="0" applyNumberFormat="1" applyFont="1" applyFill="1" applyBorder="1" applyAlignment="1" applyProtection="1">
      <alignment horizontal="center" vertical="center"/>
      <protection locked="0"/>
    </xf>
    <xf numFmtId="14" fontId="0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left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24" fillId="3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97"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vertical/>
        <horizontal/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/>
        <bottom style="thin">
          <color theme="0" tint="-0.14996795556505021"/>
        </bottom>
        <vertical/>
        <horizontal/>
      </border>
    </dxf>
    <dxf>
      <border>
        <left style="thin">
          <color theme="5"/>
        </left>
        <top style="thin">
          <color theme="5"/>
        </top>
        <bottom style="thin">
          <color theme="5"/>
        </bottom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7030A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C0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7030A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C0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7030A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C0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7030A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C0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7030A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C0000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 patternType="lightDown">
          <fgColor theme="1" tint="0.14996795556505021"/>
        </patternFill>
      </fill>
    </dxf>
    <dxf>
      <fill>
        <patternFill>
          <bgColor theme="1" tint="0.34998626667073579"/>
        </patternFill>
      </fill>
    </dxf>
    <dxf>
      <fill>
        <patternFill>
          <bgColor rgb="FF7030A0"/>
        </patternFill>
      </fill>
    </dxf>
    <dxf>
      <fill>
        <patternFill>
          <bgColor theme="1" tint="0.34998626667073579"/>
        </patternFill>
      </fill>
    </dxf>
    <dxf>
      <fill>
        <patternFill>
          <bgColor rgb="FFC00000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croll" dx="16" fmlaLink="$C$8" horiz="1" max="245" page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project-gantt-chart.htm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19050</xdr:rowOff>
        </xdr:from>
        <xdr:to>
          <xdr:col>5</xdr:col>
          <xdr:colOff>0</xdr:colOff>
          <xdr:row>8</xdr:row>
          <xdr:rowOff>266700</xdr:rowOff>
        </xdr:to>
        <xdr:sp macro="" textlink="">
          <xdr:nvSpPr>
            <xdr:cNvPr id="1037" name="Scroll Bar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7</xdr:col>
      <xdr:colOff>476250</xdr:colOff>
      <xdr:row>0</xdr:row>
      <xdr:rowOff>95250</xdr:rowOff>
    </xdr:from>
    <xdr:to>
      <xdr:col>15</xdr:col>
      <xdr:colOff>123825</xdr:colOff>
      <xdr:row>2</xdr:row>
      <xdr:rowOff>19050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95250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76200</xdr:colOff>
      <xdr:row>15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33425"/>
          <a:ext cx="1905000" cy="2381250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3</xdr:row>
      <xdr:rowOff>0</xdr:rowOff>
    </xdr:from>
    <xdr:to>
      <xdr:col>7</xdr:col>
      <xdr:colOff>838200</xdr:colOff>
      <xdr:row>10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733425"/>
          <a:ext cx="3048000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857250</xdr:colOff>
      <xdr:row>13</xdr:row>
      <xdr:rowOff>171450</xdr:rowOff>
    </xdr:to>
    <xdr:pic>
      <xdr:nvPicPr>
        <xdr:cNvPr id="4" name="Picture 3">
          <a:hlinkClick xmlns:r="http://schemas.openxmlformats.org/officeDocument/2006/relationships" r:id="rId3" tooltip="Unlock Now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2333625"/>
          <a:ext cx="304800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n@mycompany.com" TargetMode="External"/><Relationship Id="rId2" Type="http://schemas.openxmlformats.org/officeDocument/2006/relationships/hyperlink" Target="mailto:david@mycompany.com" TargetMode="External"/><Relationship Id="rId1" Type="http://schemas.openxmlformats.org/officeDocument/2006/relationships/hyperlink" Target="mailto:nick@mycompany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aroline@mycompany.com" TargetMode="External"/><Relationship Id="rId4" Type="http://schemas.openxmlformats.org/officeDocument/2006/relationships/hyperlink" Target="mailto:mary@mycompan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showGridLines="0" workbookViewId="0">
      <selection activeCell="L14" sqref="L14"/>
    </sheetView>
  </sheetViews>
  <sheetFormatPr defaultRowHeight="18" customHeight="1" x14ac:dyDescent="0.25"/>
  <cols>
    <col min="1" max="1" width="3.28515625" style="16" customWidth="1"/>
    <col min="2" max="2" width="2.85546875" style="16" customWidth="1"/>
    <col min="3" max="3" width="27" style="16" customWidth="1"/>
    <col min="4" max="4" width="34.28515625" style="16" customWidth="1"/>
    <col min="5" max="5" width="21" style="16" customWidth="1"/>
    <col min="6" max="6" width="3.140625" style="16" customWidth="1"/>
    <col min="7" max="16384" width="9.140625" style="16"/>
  </cols>
  <sheetData>
    <row r="1" spans="2:7" s="14" customFormat="1" ht="32.1" customHeight="1" x14ac:dyDescent="0.2">
      <c r="B1" s="13" t="s">
        <v>29</v>
      </c>
      <c r="C1" s="13"/>
      <c r="D1" s="13"/>
      <c r="E1" s="13"/>
      <c r="F1" s="13"/>
      <c r="G1" s="13"/>
    </row>
    <row r="4" spans="2:7" ht="21.95" customHeight="1" x14ac:dyDescent="0.25">
      <c r="B4" s="17" t="s">
        <v>47</v>
      </c>
      <c r="C4" s="15"/>
      <c r="D4" s="15"/>
      <c r="E4" s="15"/>
      <c r="F4" s="15"/>
    </row>
    <row r="6" spans="2:7" ht="18" customHeight="1" x14ac:dyDescent="0.25">
      <c r="C6" s="26" t="s">
        <v>48</v>
      </c>
      <c r="D6" s="115" t="s">
        <v>97</v>
      </c>
      <c r="E6" s="116"/>
    </row>
    <row r="8" spans="2:7" ht="21.95" customHeight="1" x14ac:dyDescent="0.25">
      <c r="B8" s="17" t="s">
        <v>30</v>
      </c>
      <c r="C8" s="15"/>
      <c r="D8" s="15"/>
      <c r="E8" s="15"/>
      <c r="F8" s="15"/>
    </row>
    <row r="9" spans="2:7" ht="18" customHeight="1" x14ac:dyDescent="0.25">
      <c r="C9" s="23"/>
      <c r="D9" s="23"/>
      <c r="E9" s="23"/>
    </row>
    <row r="10" spans="2:7" ht="18" customHeight="1" x14ac:dyDescent="0.25">
      <c r="C10" s="23" t="s">
        <v>49</v>
      </c>
      <c r="D10" s="115" t="s">
        <v>50</v>
      </c>
      <c r="E10" s="116"/>
    </row>
    <row r="12" spans="2:7" ht="18" customHeight="1" x14ac:dyDescent="0.25">
      <c r="C12" s="18" t="s">
        <v>31</v>
      </c>
      <c r="D12" s="18" t="s">
        <v>32</v>
      </c>
      <c r="E12" s="18" t="s">
        <v>33</v>
      </c>
    </row>
    <row r="13" spans="2:7" ht="18" customHeight="1" x14ac:dyDescent="0.25">
      <c r="C13" s="19" t="s">
        <v>35</v>
      </c>
      <c r="D13" s="22" t="s">
        <v>36</v>
      </c>
      <c r="E13" s="19" t="s">
        <v>37</v>
      </c>
    </row>
    <row r="14" spans="2:7" ht="18" customHeight="1" x14ac:dyDescent="0.25">
      <c r="C14" s="19" t="s">
        <v>38</v>
      </c>
      <c r="D14" s="22" t="s">
        <v>40</v>
      </c>
      <c r="E14" s="19" t="s">
        <v>37</v>
      </c>
    </row>
    <row r="15" spans="2:7" ht="18" customHeight="1" x14ac:dyDescent="0.25">
      <c r="C15" s="19" t="s">
        <v>39</v>
      </c>
      <c r="D15" s="22" t="s">
        <v>41</v>
      </c>
      <c r="E15" s="19" t="s">
        <v>37</v>
      </c>
    </row>
    <row r="16" spans="2:7" ht="18" customHeight="1" x14ac:dyDescent="0.25">
      <c r="C16" s="19" t="s">
        <v>42</v>
      </c>
      <c r="D16" s="22" t="s">
        <v>43</v>
      </c>
      <c r="E16" s="19" t="s">
        <v>37</v>
      </c>
    </row>
    <row r="17" spans="3:5" ht="18" customHeight="1" x14ac:dyDescent="0.25">
      <c r="C17" s="19" t="s">
        <v>44</v>
      </c>
      <c r="D17" s="22" t="s">
        <v>45</v>
      </c>
      <c r="E17" s="19" t="s">
        <v>37</v>
      </c>
    </row>
    <row r="18" spans="3:5" ht="18" customHeight="1" x14ac:dyDescent="0.25">
      <c r="C18" s="19"/>
      <c r="D18" s="19"/>
      <c r="E18" s="19" t="s">
        <v>37</v>
      </c>
    </row>
    <row r="19" spans="3:5" ht="18" customHeight="1" x14ac:dyDescent="0.25">
      <c r="C19" s="19"/>
      <c r="D19" s="19"/>
      <c r="E19" s="19" t="s">
        <v>37</v>
      </c>
    </row>
    <row r="20" spans="3:5" ht="18" customHeight="1" x14ac:dyDescent="0.25">
      <c r="C20" s="19"/>
      <c r="D20" s="19"/>
      <c r="E20" s="19" t="s">
        <v>37</v>
      </c>
    </row>
    <row r="21" spans="3:5" ht="18" customHeight="1" x14ac:dyDescent="0.25">
      <c r="C21" s="19"/>
      <c r="D21" s="19"/>
      <c r="E21" s="19" t="s">
        <v>37</v>
      </c>
    </row>
    <row r="22" spans="3:5" ht="18" customHeight="1" x14ac:dyDescent="0.25">
      <c r="C22" s="19"/>
      <c r="D22" s="19"/>
      <c r="E22" s="19" t="s">
        <v>37</v>
      </c>
    </row>
    <row r="23" spans="3:5" ht="18" customHeight="1" x14ac:dyDescent="0.25">
      <c r="C23" s="19"/>
      <c r="D23" s="19"/>
      <c r="E23" s="19" t="s">
        <v>37</v>
      </c>
    </row>
    <row r="24" spans="3:5" ht="18" customHeight="1" x14ac:dyDescent="0.25">
      <c r="C24" s="19"/>
      <c r="D24" s="19"/>
      <c r="E24" s="19" t="s">
        <v>37</v>
      </c>
    </row>
    <row r="25" spans="3:5" ht="18" customHeight="1" x14ac:dyDescent="0.25">
      <c r="C25" s="19"/>
      <c r="D25" s="19"/>
      <c r="E25" s="19" t="s">
        <v>37</v>
      </c>
    </row>
    <row r="26" spans="3:5" ht="18" customHeight="1" x14ac:dyDescent="0.25">
      <c r="C26" s="20"/>
      <c r="D26" s="21" t="s">
        <v>34</v>
      </c>
      <c r="E26" s="20"/>
    </row>
  </sheetData>
  <mergeCells count="2">
    <mergeCell ref="D6:E6"/>
    <mergeCell ref="D10:E10"/>
  </mergeCells>
  <hyperlinks>
    <hyperlink ref="D13" r:id="rId1"/>
    <hyperlink ref="D14" r:id="rId2"/>
    <hyperlink ref="D15" r:id="rId3"/>
    <hyperlink ref="D16" r:id="rId4"/>
    <hyperlink ref="D17" r:id="rId5"/>
  </hyperlinks>
  <pageMargins left="0.7" right="0.7" top="0.75" bottom="0.75" header="0.3" footer="0.3"/>
  <pageSetup paperSize="9"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F55"/>
  <sheetViews>
    <sheetView showGridLines="0" tabSelected="1" workbookViewId="0">
      <pane xSplit="16" ySplit="11" topLeftCell="Q12" activePane="bottomRight" state="frozen"/>
      <selection pane="topRight" activeCell="P1" sqref="P1"/>
      <selection pane="bottomLeft" activeCell="A11" sqref="A11"/>
      <selection pane="bottomRight" activeCell="H16" sqref="H16"/>
    </sheetView>
  </sheetViews>
  <sheetFormatPr defaultRowHeight="12.75" x14ac:dyDescent="0.25"/>
  <cols>
    <col min="1" max="1" width="9.140625" style="2"/>
    <col min="2" max="2" width="31.7109375" style="2" customWidth="1"/>
    <col min="3" max="3" width="11.85546875" style="2" customWidth="1"/>
    <col min="4" max="4" width="11.28515625" style="2" customWidth="1"/>
    <col min="5" max="6" width="4.7109375" style="2" customWidth="1"/>
    <col min="7" max="7" width="6.42578125" style="2" customWidth="1"/>
    <col min="8" max="8" width="10.7109375" style="2" bestFit="1" customWidth="1"/>
    <col min="9" max="9" width="10.7109375" style="2" customWidth="1"/>
    <col min="10" max="10" width="4.7109375" style="2" customWidth="1"/>
    <col min="11" max="11" width="4.7109375" style="2" hidden="1" customWidth="1"/>
    <col min="12" max="12" width="4.7109375" style="2" customWidth="1"/>
    <col min="13" max="13" width="4.7109375" style="2" hidden="1" customWidth="1"/>
    <col min="14" max="14" width="4.7109375" style="2" customWidth="1"/>
    <col min="15" max="15" width="6.140625" style="2" hidden="1" customWidth="1"/>
    <col min="16" max="16" width="2.140625" style="2" customWidth="1"/>
    <col min="17" max="127" width="2.7109375" style="3" customWidth="1"/>
    <col min="128" max="135" width="2.7109375" style="5" customWidth="1"/>
    <col min="136" max="136" width="2.7109375" style="3" customWidth="1"/>
    <col min="137" max="16384" width="9.140625" style="2"/>
  </cols>
  <sheetData>
    <row r="1" spans="1:136" ht="30" customHeight="1" x14ac:dyDescent="0.25">
      <c r="A1" s="24" t="str">
        <f>IF(ISBLANK(Settings!D6),"Enter the name of your project in Settings",Settings!D6)</f>
        <v>Project Gantt Chart</v>
      </c>
    </row>
    <row r="3" spans="1:136" ht="5.0999999999999996" customHeight="1" x14ac:dyDescent="0.25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</row>
    <row r="4" spans="1:136" ht="18" customHeight="1" x14ac:dyDescent="0.25">
      <c r="B4" s="12" t="s">
        <v>9</v>
      </c>
      <c r="C4" s="117">
        <f ca="1">TODAY()</f>
        <v>42739</v>
      </c>
      <c r="D4" s="117"/>
      <c r="P4" s="45" t="str">
        <f ca="1">"© "&amp;YEAR(TODAY())&amp;" Spreadsheet123 LTD"</f>
        <v>© 2017 Spreadsheet123 LTD</v>
      </c>
    </row>
    <row r="5" spans="1:136" ht="18" customHeight="1" x14ac:dyDescent="0.25">
      <c r="B5" s="12" t="s">
        <v>49</v>
      </c>
      <c r="C5" s="120" t="str">
        <f>IF(ISBLANK(Settings!D10),"Enter in Settings",Settings!D10)</f>
        <v>Joe Preston</v>
      </c>
      <c r="D5" s="120"/>
      <c r="F5" s="6"/>
      <c r="V5" s="4"/>
    </row>
    <row r="6" spans="1:136" ht="18" customHeight="1" x14ac:dyDescent="0.25">
      <c r="B6" s="12" t="s">
        <v>10</v>
      </c>
      <c r="C6" s="118" t="s">
        <v>26</v>
      </c>
      <c r="D6" s="119"/>
    </row>
    <row r="7" spans="1:136" ht="18" customHeight="1" x14ac:dyDescent="0.25">
      <c r="B7" s="12" t="s">
        <v>8</v>
      </c>
      <c r="C7" s="118">
        <v>42001</v>
      </c>
      <c r="D7" s="119"/>
      <c r="Q7" s="113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</row>
    <row r="8" spans="1:136" ht="5.0999999999999996" customHeight="1" x14ac:dyDescent="0.25">
      <c r="B8" s="12"/>
      <c r="C8" s="94">
        <v>0</v>
      </c>
      <c r="D8" s="30"/>
      <c r="N8" s="11"/>
      <c r="Q8" s="4"/>
      <c r="R8" s="4"/>
      <c r="S8" s="4"/>
      <c r="T8" s="4"/>
      <c r="U8" s="4"/>
      <c r="V8" s="4"/>
      <c r="W8" s="4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</row>
    <row r="9" spans="1:136" ht="48.75" x14ac:dyDescent="0.25">
      <c r="O9" s="3"/>
      <c r="Q9" s="10" t="str">
        <f>TEXT(DATE(YEAR(Q11),MONTH(Q11),DAY(Q11)),"MMM YYYY")</f>
        <v>Dec 2014</v>
      </c>
      <c r="R9" s="10" t="str">
        <f>IF(MONTH(R11)&lt;&gt;MONTH(Q11),TEXT(DATE(YEAR(R11),MONTH(R11),DAY(R11)),"MMM YYYY"),"")</f>
        <v/>
      </c>
      <c r="S9" s="10" t="str">
        <f>IF(MONTH(S11)&lt;&gt;MONTH(R11),TEXT(DATE(YEAR(S11),MONTH(S11),DAY(S11)),"MMM YYYY"),"")</f>
        <v/>
      </c>
      <c r="T9" s="10" t="str">
        <f>IF(MONTH(T11)&lt;&gt;MONTH(S11),TEXT(DATE(YEAR(T11),MONTH(T11),DAY(T11)),"MMM YYYY"),"")</f>
        <v>Jan 2015</v>
      </c>
      <c r="U9" s="10" t="str">
        <f t="shared" ref="U9:CF9" si="0">IF(MONTH(U11)&lt;&gt;MONTH(T11),TEXT(DATE(YEAR(U11),MONTH(U11),DAY(U11)),"MMM YYYY"),"")</f>
        <v/>
      </c>
      <c r="V9" s="10" t="str">
        <f t="shared" si="0"/>
        <v/>
      </c>
      <c r="W9" s="10" t="str">
        <f t="shared" si="0"/>
        <v/>
      </c>
      <c r="X9" s="10" t="str">
        <f t="shared" si="0"/>
        <v/>
      </c>
      <c r="Y9" s="10" t="str">
        <f t="shared" si="0"/>
        <v/>
      </c>
      <c r="Z9" s="10" t="str">
        <f t="shared" si="0"/>
        <v/>
      </c>
      <c r="AA9" s="10" t="str">
        <f t="shared" si="0"/>
        <v/>
      </c>
      <c r="AB9" s="10" t="str">
        <f t="shared" si="0"/>
        <v/>
      </c>
      <c r="AC9" s="10" t="str">
        <f t="shared" si="0"/>
        <v/>
      </c>
      <c r="AD9" s="10" t="str">
        <f t="shared" si="0"/>
        <v/>
      </c>
      <c r="AE9" s="10" t="str">
        <f t="shared" si="0"/>
        <v/>
      </c>
      <c r="AF9" s="10" t="str">
        <f t="shared" si="0"/>
        <v/>
      </c>
      <c r="AG9" s="10" t="str">
        <f t="shared" si="0"/>
        <v/>
      </c>
      <c r="AH9" s="10" t="str">
        <f t="shared" si="0"/>
        <v/>
      </c>
      <c r="AI9" s="10" t="str">
        <f t="shared" si="0"/>
        <v/>
      </c>
      <c r="AJ9" s="10" t="str">
        <f t="shared" si="0"/>
        <v/>
      </c>
      <c r="AK9" s="10" t="str">
        <f t="shared" si="0"/>
        <v/>
      </c>
      <c r="AL9" s="10" t="str">
        <f t="shared" si="0"/>
        <v/>
      </c>
      <c r="AM9" s="10" t="str">
        <f t="shared" si="0"/>
        <v/>
      </c>
      <c r="AN9" s="10" t="str">
        <f t="shared" si="0"/>
        <v/>
      </c>
      <c r="AO9" s="10" t="str">
        <f t="shared" si="0"/>
        <v/>
      </c>
      <c r="AP9" s="10" t="str">
        <f t="shared" si="0"/>
        <v/>
      </c>
      <c r="AQ9" s="10" t="str">
        <f t="shared" si="0"/>
        <v/>
      </c>
      <c r="AR9" s="10" t="str">
        <f t="shared" si="0"/>
        <v/>
      </c>
      <c r="AS9" s="10" t="str">
        <f t="shared" si="0"/>
        <v/>
      </c>
      <c r="AT9" s="10" t="str">
        <f t="shared" si="0"/>
        <v/>
      </c>
      <c r="AU9" s="10" t="str">
        <f t="shared" si="0"/>
        <v/>
      </c>
      <c r="AV9" s="10" t="str">
        <f t="shared" si="0"/>
        <v/>
      </c>
      <c r="AW9" s="10" t="str">
        <f t="shared" si="0"/>
        <v/>
      </c>
      <c r="AX9" s="10" t="str">
        <f t="shared" si="0"/>
        <v/>
      </c>
      <c r="AY9" s="10" t="str">
        <f t="shared" si="0"/>
        <v>Feb 2015</v>
      </c>
      <c r="AZ9" s="10" t="str">
        <f t="shared" si="0"/>
        <v/>
      </c>
      <c r="BA9" s="10" t="str">
        <f t="shared" si="0"/>
        <v/>
      </c>
      <c r="BB9" s="10" t="str">
        <f t="shared" si="0"/>
        <v/>
      </c>
      <c r="BC9" s="10" t="str">
        <f t="shared" si="0"/>
        <v/>
      </c>
      <c r="BD9" s="10" t="str">
        <f t="shared" si="0"/>
        <v/>
      </c>
      <c r="BE9" s="10" t="str">
        <f t="shared" si="0"/>
        <v/>
      </c>
      <c r="BF9" s="10" t="str">
        <f t="shared" si="0"/>
        <v/>
      </c>
      <c r="BG9" s="10" t="str">
        <f t="shared" si="0"/>
        <v/>
      </c>
      <c r="BH9" s="10" t="str">
        <f t="shared" si="0"/>
        <v/>
      </c>
      <c r="BI9" s="10" t="str">
        <f t="shared" si="0"/>
        <v/>
      </c>
      <c r="BJ9" s="10" t="str">
        <f t="shared" si="0"/>
        <v/>
      </c>
      <c r="BK9" s="10" t="str">
        <f t="shared" si="0"/>
        <v/>
      </c>
      <c r="BL9" s="10" t="str">
        <f t="shared" si="0"/>
        <v/>
      </c>
      <c r="BM9" s="10" t="str">
        <f t="shared" si="0"/>
        <v/>
      </c>
      <c r="BN9" s="10" t="str">
        <f t="shared" si="0"/>
        <v/>
      </c>
      <c r="BO9" s="10" t="str">
        <f t="shared" si="0"/>
        <v/>
      </c>
      <c r="BP9" s="10" t="str">
        <f t="shared" si="0"/>
        <v/>
      </c>
      <c r="BQ9" s="10" t="str">
        <f t="shared" si="0"/>
        <v/>
      </c>
      <c r="BR9" s="10" t="str">
        <f t="shared" si="0"/>
        <v/>
      </c>
      <c r="BS9" s="10" t="str">
        <f t="shared" si="0"/>
        <v/>
      </c>
      <c r="BT9" s="10" t="str">
        <f t="shared" si="0"/>
        <v/>
      </c>
      <c r="BU9" s="10" t="str">
        <f t="shared" si="0"/>
        <v/>
      </c>
      <c r="BV9" s="10" t="str">
        <f t="shared" si="0"/>
        <v/>
      </c>
      <c r="BW9" s="10" t="str">
        <f t="shared" si="0"/>
        <v/>
      </c>
      <c r="BX9" s="10" t="str">
        <f t="shared" si="0"/>
        <v/>
      </c>
      <c r="BY9" s="10" t="str">
        <f t="shared" si="0"/>
        <v/>
      </c>
      <c r="BZ9" s="10" t="str">
        <f t="shared" si="0"/>
        <v/>
      </c>
      <c r="CA9" s="10" t="str">
        <f t="shared" si="0"/>
        <v>Mar 2015</v>
      </c>
      <c r="CB9" s="10" t="str">
        <f t="shared" si="0"/>
        <v/>
      </c>
      <c r="CC9" s="10" t="str">
        <f t="shared" si="0"/>
        <v/>
      </c>
      <c r="CD9" s="10" t="str">
        <f t="shared" si="0"/>
        <v/>
      </c>
      <c r="CE9" s="10" t="str">
        <f t="shared" si="0"/>
        <v/>
      </c>
      <c r="CF9" s="10" t="str">
        <f t="shared" si="0"/>
        <v/>
      </c>
      <c r="CG9" s="10" t="str">
        <f t="shared" ref="CG9:EF9" si="1">IF(MONTH(CG11)&lt;&gt;MONTH(CF11),TEXT(DATE(YEAR(CG11),MONTH(CG11),DAY(CG11)),"MMM YYYY"),"")</f>
        <v/>
      </c>
      <c r="CH9" s="10" t="str">
        <f t="shared" si="1"/>
        <v/>
      </c>
      <c r="CI9" s="10" t="str">
        <f t="shared" si="1"/>
        <v/>
      </c>
      <c r="CJ9" s="10" t="str">
        <f t="shared" si="1"/>
        <v/>
      </c>
      <c r="CK9" s="10" t="str">
        <f t="shared" si="1"/>
        <v/>
      </c>
      <c r="CL9" s="10" t="str">
        <f t="shared" si="1"/>
        <v/>
      </c>
      <c r="CM9" s="10" t="str">
        <f t="shared" si="1"/>
        <v/>
      </c>
      <c r="CN9" s="10" t="str">
        <f t="shared" si="1"/>
        <v/>
      </c>
      <c r="CO9" s="10" t="str">
        <f t="shared" si="1"/>
        <v/>
      </c>
      <c r="CP9" s="10" t="str">
        <f t="shared" si="1"/>
        <v/>
      </c>
      <c r="CQ9" s="10" t="str">
        <f t="shared" si="1"/>
        <v/>
      </c>
      <c r="CR9" s="10" t="str">
        <f t="shared" si="1"/>
        <v/>
      </c>
      <c r="CS9" s="10" t="str">
        <f t="shared" si="1"/>
        <v/>
      </c>
      <c r="CT9" s="10" t="str">
        <f t="shared" si="1"/>
        <v/>
      </c>
      <c r="CU9" s="10" t="str">
        <f t="shared" si="1"/>
        <v/>
      </c>
      <c r="CV9" s="10" t="str">
        <f t="shared" si="1"/>
        <v/>
      </c>
      <c r="CW9" s="10" t="str">
        <f t="shared" si="1"/>
        <v/>
      </c>
      <c r="CX9" s="10" t="str">
        <f t="shared" si="1"/>
        <v/>
      </c>
      <c r="CY9" s="10" t="str">
        <f t="shared" si="1"/>
        <v/>
      </c>
      <c r="CZ9" s="10" t="str">
        <f t="shared" si="1"/>
        <v/>
      </c>
      <c r="DA9" s="10" t="str">
        <f t="shared" si="1"/>
        <v/>
      </c>
      <c r="DB9" s="10" t="str">
        <f t="shared" si="1"/>
        <v/>
      </c>
      <c r="DC9" s="10" t="str">
        <f t="shared" si="1"/>
        <v/>
      </c>
      <c r="DD9" s="10" t="str">
        <f t="shared" si="1"/>
        <v/>
      </c>
      <c r="DE9" s="10" t="str">
        <f t="shared" si="1"/>
        <v/>
      </c>
      <c r="DF9" s="10" t="str">
        <f t="shared" si="1"/>
        <v>Apr 2015</v>
      </c>
      <c r="DG9" s="10" t="str">
        <f t="shared" si="1"/>
        <v/>
      </c>
      <c r="DH9" s="10" t="str">
        <f t="shared" si="1"/>
        <v/>
      </c>
      <c r="DI9" s="10" t="str">
        <f t="shared" si="1"/>
        <v/>
      </c>
      <c r="DJ9" s="10" t="str">
        <f t="shared" si="1"/>
        <v/>
      </c>
      <c r="DK9" s="10" t="str">
        <f t="shared" si="1"/>
        <v/>
      </c>
      <c r="DL9" s="10" t="str">
        <f t="shared" si="1"/>
        <v/>
      </c>
      <c r="DM9" s="10" t="str">
        <f t="shared" si="1"/>
        <v/>
      </c>
      <c r="DN9" s="10" t="str">
        <f t="shared" si="1"/>
        <v/>
      </c>
      <c r="DO9" s="10" t="str">
        <f t="shared" si="1"/>
        <v/>
      </c>
      <c r="DP9" s="10" t="str">
        <f t="shared" si="1"/>
        <v/>
      </c>
      <c r="DQ9" s="10" t="str">
        <f t="shared" si="1"/>
        <v/>
      </c>
      <c r="DR9" s="10" t="str">
        <f t="shared" si="1"/>
        <v/>
      </c>
      <c r="DS9" s="10" t="str">
        <f t="shared" si="1"/>
        <v/>
      </c>
      <c r="DT9" s="10" t="str">
        <f t="shared" si="1"/>
        <v/>
      </c>
      <c r="DU9" s="10" t="str">
        <f t="shared" si="1"/>
        <v/>
      </c>
      <c r="DV9" s="10" t="str">
        <f t="shared" si="1"/>
        <v/>
      </c>
      <c r="DW9" s="10" t="str">
        <f t="shared" si="1"/>
        <v/>
      </c>
      <c r="DX9" s="10" t="str">
        <f t="shared" si="1"/>
        <v/>
      </c>
      <c r="DY9" s="10" t="str">
        <f t="shared" si="1"/>
        <v/>
      </c>
      <c r="DZ9" s="10" t="str">
        <f t="shared" si="1"/>
        <v/>
      </c>
      <c r="EA9" s="10" t="str">
        <f t="shared" si="1"/>
        <v/>
      </c>
      <c r="EB9" s="10" t="str">
        <f t="shared" si="1"/>
        <v/>
      </c>
      <c r="EC9" s="10" t="str">
        <f t="shared" si="1"/>
        <v/>
      </c>
      <c r="ED9" s="10" t="str">
        <f t="shared" si="1"/>
        <v/>
      </c>
      <c r="EE9" s="10" t="str">
        <f t="shared" si="1"/>
        <v/>
      </c>
      <c r="EF9" s="10" t="str">
        <f t="shared" si="1"/>
        <v/>
      </c>
    </row>
    <row r="10" spans="1:13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</row>
    <row r="11" spans="1:136" s="1" customFormat="1" ht="65.25" customHeight="1" x14ac:dyDescent="0.2">
      <c r="A11" s="27" t="s">
        <v>0</v>
      </c>
      <c r="B11" s="27" t="s">
        <v>2</v>
      </c>
      <c r="C11" s="27" t="s">
        <v>46</v>
      </c>
      <c r="D11" s="27" t="s">
        <v>3</v>
      </c>
      <c r="E11" s="28" t="s">
        <v>4</v>
      </c>
      <c r="F11" s="28" t="s">
        <v>14</v>
      </c>
      <c r="G11" s="28" t="s">
        <v>5</v>
      </c>
      <c r="H11" s="28" t="s">
        <v>16</v>
      </c>
      <c r="I11" s="28" t="s">
        <v>11</v>
      </c>
      <c r="J11" s="28" t="s">
        <v>6</v>
      </c>
      <c r="K11" s="28" t="s">
        <v>12</v>
      </c>
      <c r="L11" s="28" t="s">
        <v>5</v>
      </c>
      <c r="M11" s="28" t="s">
        <v>15</v>
      </c>
      <c r="N11" s="28" t="s">
        <v>7</v>
      </c>
      <c r="O11" s="29" t="s">
        <v>13</v>
      </c>
      <c r="P11" s="29"/>
      <c r="Q11" s="9">
        <f>$C$7-WEEKDAY($C$7,1)+INDEX({1;2;3;4;5;6;7},MATCH($C$6,{"Sunday";"Monday";"Tuesday";"Wednesday";"Thursday";"Friday";"Saturday"},0))+C8</f>
        <v>42002</v>
      </c>
      <c r="R11" s="9">
        <f>Q11+1</f>
        <v>42003</v>
      </c>
      <c r="S11" s="9">
        <f t="shared" ref="S11:EF11" si="2">R11+1</f>
        <v>42004</v>
      </c>
      <c r="T11" s="9">
        <f t="shared" si="2"/>
        <v>42005</v>
      </c>
      <c r="U11" s="9">
        <f t="shared" si="2"/>
        <v>42006</v>
      </c>
      <c r="V11" s="9">
        <f t="shared" si="2"/>
        <v>42007</v>
      </c>
      <c r="W11" s="9">
        <f t="shared" si="2"/>
        <v>42008</v>
      </c>
      <c r="X11" s="9">
        <f t="shared" si="2"/>
        <v>42009</v>
      </c>
      <c r="Y11" s="9">
        <f t="shared" si="2"/>
        <v>42010</v>
      </c>
      <c r="Z11" s="9">
        <f t="shared" si="2"/>
        <v>42011</v>
      </c>
      <c r="AA11" s="9">
        <f t="shared" si="2"/>
        <v>42012</v>
      </c>
      <c r="AB11" s="9">
        <f t="shared" si="2"/>
        <v>42013</v>
      </c>
      <c r="AC11" s="9">
        <f t="shared" si="2"/>
        <v>42014</v>
      </c>
      <c r="AD11" s="9">
        <f t="shared" si="2"/>
        <v>42015</v>
      </c>
      <c r="AE11" s="9">
        <f t="shared" si="2"/>
        <v>42016</v>
      </c>
      <c r="AF11" s="9">
        <f t="shared" si="2"/>
        <v>42017</v>
      </c>
      <c r="AG11" s="9">
        <f t="shared" ref="AG11" si="3">AF11+1</f>
        <v>42018</v>
      </c>
      <c r="AH11" s="9">
        <f t="shared" ref="AH11" si="4">AG11+1</f>
        <v>42019</v>
      </c>
      <c r="AI11" s="9">
        <f t="shared" ref="AI11" si="5">AH11+1</f>
        <v>42020</v>
      </c>
      <c r="AJ11" s="9">
        <f t="shared" ref="AJ11" si="6">AI11+1</f>
        <v>42021</v>
      </c>
      <c r="AK11" s="9">
        <f t="shared" ref="AK11:DU11" si="7">AJ11+1</f>
        <v>42022</v>
      </c>
      <c r="AL11" s="9">
        <f t="shared" si="7"/>
        <v>42023</v>
      </c>
      <c r="AM11" s="9">
        <f t="shared" si="7"/>
        <v>42024</v>
      </c>
      <c r="AN11" s="9">
        <f t="shared" si="7"/>
        <v>42025</v>
      </c>
      <c r="AO11" s="9">
        <f t="shared" si="7"/>
        <v>42026</v>
      </c>
      <c r="AP11" s="9">
        <f t="shared" si="7"/>
        <v>42027</v>
      </c>
      <c r="AQ11" s="9">
        <f t="shared" si="7"/>
        <v>42028</v>
      </c>
      <c r="AR11" s="9">
        <f t="shared" si="7"/>
        <v>42029</v>
      </c>
      <c r="AS11" s="9">
        <f t="shared" ref="AS11" si="8">AR11+1</f>
        <v>42030</v>
      </c>
      <c r="AT11" s="9">
        <f t="shared" ref="AT11" si="9">AS11+1</f>
        <v>42031</v>
      </c>
      <c r="AU11" s="9">
        <f t="shared" ref="AU11" si="10">AT11+1</f>
        <v>42032</v>
      </c>
      <c r="AV11" s="9">
        <f t="shared" ref="AV11" si="11">AU11+1</f>
        <v>42033</v>
      </c>
      <c r="AW11" s="9">
        <f t="shared" ref="AW11" si="12">AV11+1</f>
        <v>42034</v>
      </c>
      <c r="AX11" s="9">
        <f t="shared" ref="AX11" si="13">AW11+1</f>
        <v>42035</v>
      </c>
      <c r="AY11" s="9">
        <f t="shared" ref="AY11" si="14">AX11+1</f>
        <v>42036</v>
      </c>
      <c r="AZ11" s="9">
        <f t="shared" ref="AZ11" si="15">AY11+1</f>
        <v>42037</v>
      </c>
      <c r="BA11" s="9">
        <f t="shared" ref="BA11" si="16">AZ11+1</f>
        <v>42038</v>
      </c>
      <c r="BB11" s="9">
        <f t="shared" ref="BB11" si="17">BA11+1</f>
        <v>42039</v>
      </c>
      <c r="BC11" s="9">
        <f t="shared" ref="BC11" si="18">BB11+1</f>
        <v>42040</v>
      </c>
      <c r="BD11" s="9">
        <f t="shared" ref="BD11" si="19">BC11+1</f>
        <v>42041</v>
      </c>
      <c r="BE11" s="9">
        <f t="shared" ref="BE11" si="20">BD11+1</f>
        <v>42042</v>
      </c>
      <c r="BF11" s="9">
        <f t="shared" ref="BF11" si="21">BE11+1</f>
        <v>42043</v>
      </c>
      <c r="BG11" s="9">
        <f t="shared" ref="BG11" si="22">BF11+1</f>
        <v>42044</v>
      </c>
      <c r="BH11" s="9">
        <f t="shared" ref="BH11" si="23">BG11+1</f>
        <v>42045</v>
      </c>
      <c r="BI11" s="9">
        <f t="shared" ref="BI11" si="24">BH11+1</f>
        <v>42046</v>
      </c>
      <c r="BJ11" s="9">
        <f t="shared" ref="BJ11" si="25">BI11+1</f>
        <v>42047</v>
      </c>
      <c r="BK11" s="9">
        <f t="shared" ref="BK11" si="26">BJ11+1</f>
        <v>42048</v>
      </c>
      <c r="BL11" s="9">
        <f t="shared" ref="BL11" si="27">BK11+1</f>
        <v>42049</v>
      </c>
      <c r="BM11" s="9">
        <f t="shared" ref="BM11" si="28">BL11+1</f>
        <v>42050</v>
      </c>
      <c r="BN11" s="9">
        <f t="shared" ref="BN11" si="29">BM11+1</f>
        <v>42051</v>
      </c>
      <c r="BO11" s="9">
        <f t="shared" ref="BO11" si="30">BN11+1</f>
        <v>42052</v>
      </c>
      <c r="BP11" s="9">
        <f t="shared" ref="BP11" si="31">BO11+1</f>
        <v>42053</v>
      </c>
      <c r="BQ11" s="9">
        <f t="shared" ref="BQ11" si="32">BP11+1</f>
        <v>42054</v>
      </c>
      <c r="BR11" s="9">
        <f t="shared" ref="BR11" si="33">BQ11+1</f>
        <v>42055</v>
      </c>
      <c r="BS11" s="9">
        <f t="shared" ref="BS11" si="34">BR11+1</f>
        <v>42056</v>
      </c>
      <c r="BT11" s="9">
        <f t="shared" ref="BT11" si="35">BS11+1</f>
        <v>42057</v>
      </c>
      <c r="BU11" s="9">
        <f t="shared" ref="BU11" si="36">BT11+1</f>
        <v>42058</v>
      </c>
      <c r="BV11" s="9">
        <f t="shared" ref="BV11" si="37">BU11+1</f>
        <v>42059</v>
      </c>
      <c r="BW11" s="9">
        <f t="shared" ref="BW11" si="38">BV11+1</f>
        <v>42060</v>
      </c>
      <c r="BX11" s="9">
        <f t="shared" ref="BX11" si="39">BW11+1</f>
        <v>42061</v>
      </c>
      <c r="BY11" s="9">
        <f t="shared" ref="BY11" si="40">BX11+1</f>
        <v>42062</v>
      </c>
      <c r="BZ11" s="9">
        <f t="shared" ref="BZ11" si="41">BY11+1</f>
        <v>42063</v>
      </c>
      <c r="CA11" s="9">
        <f t="shared" ref="CA11" si="42">BZ11+1</f>
        <v>42064</v>
      </c>
      <c r="CB11" s="9">
        <f t="shared" ref="CB11" si="43">CA11+1</f>
        <v>42065</v>
      </c>
      <c r="CC11" s="9">
        <f t="shared" ref="CC11" si="44">CB11+1</f>
        <v>42066</v>
      </c>
      <c r="CD11" s="9">
        <f t="shared" ref="CD11" si="45">CC11+1</f>
        <v>42067</v>
      </c>
      <c r="CE11" s="9">
        <f t="shared" ref="CE11" si="46">CD11+1</f>
        <v>42068</v>
      </c>
      <c r="CF11" s="9">
        <f t="shared" ref="CF11" si="47">CE11+1</f>
        <v>42069</v>
      </c>
      <c r="CG11" s="9">
        <f t="shared" ref="CG11" si="48">CF11+1</f>
        <v>42070</v>
      </c>
      <c r="CH11" s="9">
        <f t="shared" ref="CH11" si="49">CG11+1</f>
        <v>42071</v>
      </c>
      <c r="CI11" s="9">
        <f t="shared" ref="CI11" si="50">CH11+1</f>
        <v>42072</v>
      </c>
      <c r="CJ11" s="9">
        <f t="shared" ref="CJ11" si="51">CI11+1</f>
        <v>42073</v>
      </c>
      <c r="CK11" s="9">
        <f t="shared" ref="CK11" si="52">CJ11+1</f>
        <v>42074</v>
      </c>
      <c r="CL11" s="9">
        <f t="shared" ref="CL11" si="53">CK11+1</f>
        <v>42075</v>
      </c>
      <c r="CM11" s="9">
        <f t="shared" ref="CM11" si="54">CL11+1</f>
        <v>42076</v>
      </c>
      <c r="CN11" s="9">
        <f t="shared" ref="CN11" si="55">CM11+1</f>
        <v>42077</v>
      </c>
      <c r="CO11" s="9">
        <f t="shared" ref="CO11" si="56">CN11+1</f>
        <v>42078</v>
      </c>
      <c r="CP11" s="9">
        <f t="shared" ref="CP11" si="57">CO11+1</f>
        <v>42079</v>
      </c>
      <c r="CQ11" s="9">
        <f t="shared" ref="CQ11" si="58">CP11+1</f>
        <v>42080</v>
      </c>
      <c r="CR11" s="9">
        <f t="shared" ref="CR11" si="59">CQ11+1</f>
        <v>42081</v>
      </c>
      <c r="CS11" s="9">
        <f t="shared" ref="CS11" si="60">CR11+1</f>
        <v>42082</v>
      </c>
      <c r="CT11" s="9">
        <f t="shared" ref="CT11" si="61">CS11+1</f>
        <v>42083</v>
      </c>
      <c r="CU11" s="9">
        <f t="shared" ref="CU11" si="62">CT11+1</f>
        <v>42084</v>
      </c>
      <c r="CV11" s="9">
        <f t="shared" ref="CV11" si="63">CU11+1</f>
        <v>42085</v>
      </c>
      <c r="CW11" s="9">
        <f t="shared" ref="CW11" si="64">CV11+1</f>
        <v>42086</v>
      </c>
      <c r="CX11" s="9">
        <f t="shared" ref="CX11" si="65">CW11+1</f>
        <v>42087</v>
      </c>
      <c r="CY11" s="9">
        <f t="shared" ref="CY11" si="66">CX11+1</f>
        <v>42088</v>
      </c>
      <c r="CZ11" s="9">
        <f t="shared" ref="CZ11" si="67">CY11+1</f>
        <v>42089</v>
      </c>
      <c r="DA11" s="9">
        <f t="shared" ref="DA11" si="68">CZ11+1</f>
        <v>42090</v>
      </c>
      <c r="DB11" s="9">
        <f t="shared" ref="DB11" si="69">DA11+1</f>
        <v>42091</v>
      </c>
      <c r="DC11" s="9">
        <f t="shared" ref="DC11" si="70">DB11+1</f>
        <v>42092</v>
      </c>
      <c r="DD11" s="9">
        <f t="shared" ref="DD11" si="71">DC11+1</f>
        <v>42093</v>
      </c>
      <c r="DE11" s="9">
        <f t="shared" ref="DE11" si="72">DD11+1</f>
        <v>42094</v>
      </c>
      <c r="DF11" s="9">
        <f t="shared" ref="DF11" si="73">DE11+1</f>
        <v>42095</v>
      </c>
      <c r="DG11" s="9">
        <f t="shared" ref="DG11" si="74">DF11+1</f>
        <v>42096</v>
      </c>
      <c r="DH11" s="9">
        <f t="shared" ref="DH11" si="75">DG11+1</f>
        <v>42097</v>
      </c>
      <c r="DI11" s="9">
        <f t="shared" ref="DI11" si="76">DH11+1</f>
        <v>42098</v>
      </c>
      <c r="DJ11" s="9">
        <f t="shared" ref="DJ11" si="77">DI11+1</f>
        <v>42099</v>
      </c>
      <c r="DK11" s="9">
        <f t="shared" ref="DK11" si="78">DJ11+1</f>
        <v>42100</v>
      </c>
      <c r="DL11" s="9">
        <f t="shared" ref="DL11" si="79">DK11+1</f>
        <v>42101</v>
      </c>
      <c r="DM11" s="9">
        <f t="shared" ref="DM11" si="80">DL11+1</f>
        <v>42102</v>
      </c>
      <c r="DN11" s="9">
        <f t="shared" ref="DN11" si="81">DM11+1</f>
        <v>42103</v>
      </c>
      <c r="DO11" s="9">
        <f t="shared" ref="DO11" si="82">DN11+1</f>
        <v>42104</v>
      </c>
      <c r="DP11" s="9">
        <f t="shared" ref="DP11" si="83">DO11+1</f>
        <v>42105</v>
      </c>
      <c r="DQ11" s="9">
        <f t="shared" ref="DQ11" si="84">DP11+1</f>
        <v>42106</v>
      </c>
      <c r="DR11" s="9">
        <f t="shared" ref="DR11" si="85">DQ11+1</f>
        <v>42107</v>
      </c>
      <c r="DS11" s="9">
        <f t="shared" si="7"/>
        <v>42108</v>
      </c>
      <c r="DT11" s="9">
        <f t="shared" si="7"/>
        <v>42109</v>
      </c>
      <c r="DU11" s="9">
        <f t="shared" si="7"/>
        <v>42110</v>
      </c>
      <c r="DV11" s="9">
        <f t="shared" si="2"/>
        <v>42111</v>
      </c>
      <c r="DW11" s="9">
        <f t="shared" si="2"/>
        <v>42112</v>
      </c>
      <c r="DX11" s="9">
        <f t="shared" si="2"/>
        <v>42113</v>
      </c>
      <c r="DY11" s="9">
        <f t="shared" si="2"/>
        <v>42114</v>
      </c>
      <c r="DZ11" s="9">
        <f t="shared" si="2"/>
        <v>42115</v>
      </c>
      <c r="EA11" s="9">
        <f t="shared" si="2"/>
        <v>42116</v>
      </c>
      <c r="EB11" s="9">
        <f t="shared" si="2"/>
        <v>42117</v>
      </c>
      <c r="EC11" s="9">
        <f t="shared" si="2"/>
        <v>42118</v>
      </c>
      <c r="ED11" s="9">
        <f t="shared" si="2"/>
        <v>42119</v>
      </c>
      <c r="EE11" s="9">
        <f t="shared" si="2"/>
        <v>42120</v>
      </c>
      <c r="EF11" s="9">
        <f t="shared" si="2"/>
        <v>42121</v>
      </c>
    </row>
    <row r="12" spans="1:136" s="53" customFormat="1" ht="15" customHeight="1" x14ac:dyDescent="0.25">
      <c r="A12" s="46">
        <f ca="1">IF(ISERROR(VALUE(SUBSTITUTE(OFFSET(A12,-1,0,1,1),".",""))),1,IF(ISERROR(FIND("@",SUBSTITUTE(OFFSET(A12,-1,0,1,1),".","@",1))),VALUE(OFFSET(A12,-1,0,1,1))+1,VALUE(LEFT(OFFSET(A12,-1,0,1,1),FIND("@",SUBSTITUTE(OFFSET(A12,-1,0,1,1),".","@",1))-1))+1))</f>
        <v>1</v>
      </c>
      <c r="B12" s="47" t="s">
        <v>24</v>
      </c>
      <c r="C12" s="47"/>
      <c r="D12" s="48">
        <f>MIN(D13:D18)</f>
        <v>42004</v>
      </c>
      <c r="E12" s="49">
        <f>H12-D12+1</f>
        <v>24</v>
      </c>
      <c r="F12" s="50">
        <f>I12-D12+1</f>
        <v>24</v>
      </c>
      <c r="G12" s="51">
        <f>SUMPRODUCT(E13:E18,G13:G18)/SUM(E13:E18)</f>
        <v>0.73061224489795928</v>
      </c>
      <c r="H12" s="48">
        <f>MAX(H13:H18)</f>
        <v>42027</v>
      </c>
      <c r="I12" s="48">
        <f>IF(MAX(I13:I18)="","",MAX(I13:I18))</f>
        <v>42027</v>
      </c>
      <c r="J12" s="49">
        <f t="shared" ref="J12:J46" si="86">NETWORKDAYS(D12,H12)</f>
        <v>18</v>
      </c>
      <c r="K12" s="49">
        <f t="shared" ref="K12:K46" si="87">NETWORKDAYS(D12,I12)</f>
        <v>18</v>
      </c>
      <c r="L12" s="50">
        <f t="shared" ref="L12:L46" si="88">ROUNDDOWN(G12*E12,0)</f>
        <v>17</v>
      </c>
      <c r="M12" s="50">
        <f t="shared" ref="M12:M46" si="89">ROUNDDOWN(G12*F12,0)</f>
        <v>17</v>
      </c>
      <c r="N12" s="49">
        <f>E12-L12</f>
        <v>7</v>
      </c>
      <c r="O12" s="47">
        <f t="shared" ref="O12:O13" si="90">F12-M12</f>
        <v>7</v>
      </c>
      <c r="P12" s="47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</row>
    <row r="13" spans="1:136" s="53" customFormat="1" ht="15" customHeight="1" x14ac:dyDescent="0.25">
      <c r="A13" s="54" t="str">
        <f ca="1">IF(ISERROR(VALUE(SUBSTITUTE(OFFSET(A13,-1,0,1,1),".",""))),"0.1",IF(ISERROR(FIND("@",SUBSTITUTE(OFFSET(A13,-1,0,1,1),".","@",1))),OFFSET(A13,-1,0,1,1)&amp;".1",LEFT(OFFSET(A13,-1,0,1,1),FIND("@",SUBSTITUTE(OFFSET(A13,-1,0,1,1),".","@",1)))&amp;IF(ISERROR(FIND("@",SUBSTITUTE(OFFSET(A13,-1,0,1,1),".","@",2))),VALUE(RIGHT(OFFSET(A13,-1,0,1,1),LEN(OFFSET(A13,-1,0,1,1))-FIND("@",SUBSTITUTE(OFFSET(A13,-1,0,1,1),".","@",1))))+1,VALUE(MID(OFFSET(A13,-1,0,1,1),FIND("@",SUBSTITUTE(OFFSET(A13,-1,0,1,1),".","@",1))+1,(FIND("@",SUBSTITUTE(OFFSET(A13,-1,0,1,1),".","@",2))-FIND("@",SUBSTITUTE(OFFSET(A13,-1,0,1,1),".","@",1))-1)))+1)))</f>
        <v>1.1</v>
      </c>
      <c r="B13" s="55" t="s">
        <v>17</v>
      </c>
      <c r="C13" s="56" t="s">
        <v>35</v>
      </c>
      <c r="D13" s="57">
        <v>42005</v>
      </c>
      <c r="E13" s="58">
        <v>14</v>
      </c>
      <c r="F13" s="58"/>
      <c r="G13" s="59">
        <v>0.8</v>
      </c>
      <c r="H13" s="60">
        <f t="shared" ref="H13:H18" si="91">D13+E13-1</f>
        <v>42018</v>
      </c>
      <c r="I13" s="60">
        <f>IF(ISBLANK(F13),H13,D13+F13-1)</f>
        <v>42018</v>
      </c>
      <c r="J13" s="61">
        <f t="shared" si="86"/>
        <v>10</v>
      </c>
      <c r="K13" s="61">
        <f t="shared" si="87"/>
        <v>10</v>
      </c>
      <c r="L13" s="62">
        <f t="shared" si="88"/>
        <v>11</v>
      </c>
      <c r="M13" s="62">
        <f t="shared" si="89"/>
        <v>0</v>
      </c>
      <c r="N13" s="61">
        <f>E13-L13</f>
        <v>3</v>
      </c>
      <c r="O13" s="63">
        <f t="shared" si="90"/>
        <v>0</v>
      </c>
      <c r="P13" s="64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</row>
    <row r="14" spans="1:136" s="53" customFormat="1" ht="15" customHeight="1" x14ac:dyDescent="0.25">
      <c r="A14" s="54" t="str">
        <f ca="1">IF(ISERROR(VALUE(SUBSTITUTE(OFFSET(A14,-1,0,1,1),".",""))),"0.1",IF(ISERROR(FIND("@",SUBSTITUTE(OFFSET(A14,-1,0,1,1),".","@",1))),OFFSET(A14,-1,0,1,1)&amp;".1",LEFT(OFFSET(A14,-1,0,1,1),FIND("@",SUBSTITUTE(OFFSET(A14,-1,0,1,1),".","@",1)))&amp;IF(ISERROR(FIND("@",SUBSTITUTE(OFFSET(A14,-1,0,1,1),".","@",2))),VALUE(RIGHT(OFFSET(A14,-1,0,1,1),LEN(OFFSET(A14,-1,0,1,1))-FIND("@",SUBSTITUTE(OFFSET(A14,-1,0,1,1),".","@",1))))+1,VALUE(MID(OFFSET(A14,-1,0,1,1),FIND("@",SUBSTITUTE(OFFSET(A14,-1,0,1,1),".","@",1))+1,(FIND("@",SUBSTITUTE(OFFSET(A14,-1,0,1,1),".","@",2))-FIND("@",SUBSTITUTE(OFFSET(A14,-1,0,1,1),".","@",1))-1)))+1)))</f>
        <v>1.2</v>
      </c>
      <c r="B14" s="55" t="s">
        <v>17</v>
      </c>
      <c r="C14" s="56"/>
      <c r="D14" s="57">
        <v>42006</v>
      </c>
      <c r="E14" s="58">
        <v>22</v>
      </c>
      <c r="F14" s="58"/>
      <c r="G14" s="59">
        <v>0.8</v>
      </c>
      <c r="H14" s="60">
        <f t="shared" si="91"/>
        <v>42027</v>
      </c>
      <c r="I14" s="60">
        <f t="shared" ref="I14:I18" si="92">IF(ISBLANK(F14),H14,D14+F14-1)</f>
        <v>42027</v>
      </c>
      <c r="J14" s="61">
        <f t="shared" si="86"/>
        <v>16</v>
      </c>
      <c r="K14" s="61">
        <f t="shared" si="87"/>
        <v>16</v>
      </c>
      <c r="L14" s="62">
        <f t="shared" si="88"/>
        <v>17</v>
      </c>
      <c r="M14" s="62">
        <f t="shared" si="89"/>
        <v>0</v>
      </c>
      <c r="N14" s="61">
        <f t="shared" ref="N14:N18" si="93">E14-L14</f>
        <v>5</v>
      </c>
      <c r="O14" s="63">
        <f t="shared" ref="O14:O18" si="94">F14-M14</f>
        <v>0</v>
      </c>
      <c r="P14" s="66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</row>
    <row r="15" spans="1:136" s="53" customFormat="1" ht="15" customHeight="1" x14ac:dyDescent="0.25">
      <c r="A15" s="54" t="str">
        <f ca="1">IF(ISERROR(VALUE(SUBSTITUTE(OFFSET(A15,-1,0,1,1),".",""))),"0.0.1",IF(ISERROR(FIND("@",SUBSTITUTE(OFFSET(A15,-1,0,1,1),".","@",2))),OFFSET(A15,-1,0,1,1)&amp;".1",LEFT(OFFSET(A15,-1,0,1,1),FIND("@",SUBSTITUTE(OFFSET(A15,-1,0,1,1),".","@",2)))&amp;IF(ISERROR(FIND("@",SUBSTITUTE(OFFSET(A15,-1,0,1,1),".","@",3))),VALUE(RIGHT(OFFSET(A15,-1,0,1,1),LEN(OFFSET(A15,-1,0,1,1))-FIND("@",SUBSTITUTE(OFFSET(A15,-1,0,1,1),".","@",2))))+1,VALUE(MID(OFFSET(A15,-1,0,1,1),FIND("@",SUBSTITUTE(OFFSET(A15,-1,0,1,1),".","@",2))+1,(FIND("@",SUBSTITUTE(OFFSET(A15,-1,0,1,1),".","@",3))-FIND("@",SUBSTITUTE(OFFSET(A15,-1,0,1,1),".","@",2))-1)))+1)))</f>
        <v>1.2.1</v>
      </c>
      <c r="B15" s="67" t="s">
        <v>19</v>
      </c>
      <c r="C15" s="68"/>
      <c r="D15" s="69">
        <v>42004</v>
      </c>
      <c r="E15" s="70">
        <v>5</v>
      </c>
      <c r="F15" s="70"/>
      <c r="G15" s="71">
        <v>0.6</v>
      </c>
      <c r="H15" s="72">
        <f t="shared" si="91"/>
        <v>42008</v>
      </c>
      <c r="I15" s="72">
        <f t="shared" si="92"/>
        <v>42008</v>
      </c>
      <c r="J15" s="73">
        <f t="shared" si="86"/>
        <v>3</v>
      </c>
      <c r="K15" s="73">
        <f t="shared" si="87"/>
        <v>3</v>
      </c>
      <c r="L15" s="74">
        <f t="shared" si="88"/>
        <v>3</v>
      </c>
      <c r="M15" s="74">
        <f t="shared" si="89"/>
        <v>0</v>
      </c>
      <c r="N15" s="73">
        <f t="shared" si="93"/>
        <v>2</v>
      </c>
      <c r="O15" s="75">
        <f t="shared" si="94"/>
        <v>0</v>
      </c>
      <c r="P15" s="66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</row>
    <row r="16" spans="1:136" s="53" customFormat="1" ht="15" customHeight="1" x14ac:dyDescent="0.25">
      <c r="A16" s="54" t="str">
        <f ca="1">IF(ISERROR(VALUE(SUBSTITUTE(OFFSET(A16,-1,0,1,1),".",""))),"0.0.1",IF(ISERROR(FIND("@",SUBSTITUTE(OFFSET(A16,-1,0,1,1),".","@",2))),OFFSET(A16,-1,0,1,1)&amp;".1",LEFT(OFFSET(A16,-1,0,1,1),FIND("@",SUBSTITUTE(OFFSET(A16,-1,0,1,1),".","@",2)))&amp;IF(ISERROR(FIND("@",SUBSTITUTE(OFFSET(A16,-1,0,1,1),".","@",3))),VALUE(RIGHT(OFFSET(A16,-1,0,1,1),LEN(OFFSET(A16,-1,0,1,1))-FIND("@",SUBSTITUTE(OFFSET(A16,-1,0,1,1),".","@",2))))+1,VALUE(MID(OFFSET(A16,-1,0,1,1),FIND("@",SUBSTITUTE(OFFSET(A16,-1,0,1,1),".","@",2))+1,(FIND("@",SUBSTITUTE(OFFSET(A16,-1,0,1,1),".","@",3))-FIND("@",SUBSTITUTE(OFFSET(A16,-1,0,1,1),".","@",2))-1)))+1)))</f>
        <v>1.2.2</v>
      </c>
      <c r="B16" s="67" t="s">
        <v>19</v>
      </c>
      <c r="C16" s="68"/>
      <c r="D16" s="69">
        <v>42005</v>
      </c>
      <c r="E16" s="70">
        <v>2</v>
      </c>
      <c r="F16" s="70"/>
      <c r="G16" s="71">
        <v>0.5</v>
      </c>
      <c r="H16" s="72">
        <f t="shared" si="91"/>
        <v>42006</v>
      </c>
      <c r="I16" s="72">
        <f t="shared" si="92"/>
        <v>42006</v>
      </c>
      <c r="J16" s="73">
        <f t="shared" si="86"/>
        <v>2</v>
      </c>
      <c r="K16" s="73">
        <f t="shared" si="87"/>
        <v>2</v>
      </c>
      <c r="L16" s="74">
        <f t="shared" si="88"/>
        <v>1</v>
      </c>
      <c r="M16" s="74">
        <f t="shared" si="89"/>
        <v>0</v>
      </c>
      <c r="N16" s="73">
        <f t="shared" si="93"/>
        <v>1</v>
      </c>
      <c r="O16" s="75">
        <f t="shared" si="94"/>
        <v>0</v>
      </c>
      <c r="P16" s="66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</row>
    <row r="17" spans="1:136" s="53" customFormat="1" ht="15" customHeight="1" x14ac:dyDescent="0.25">
      <c r="A17" s="76" t="str">
        <f ca="1">IF(ISERROR(VALUE(SUBSTITUTE(OFFSET(A17,-1,0,1,1),".",""))),"0.0.0.1",IF(ISERROR(FIND("@",SUBSTITUTE(OFFSET(A17,-1,0,1,1),".","@",3))),OFFSET(A17,-1,0,1,1)&amp;".1",LEFT(OFFSET(A17,-1,0,1,1),FIND("@",SUBSTITUTE(OFFSET(A17,-1,0,1,1),".","@",3)))&amp;IF(ISERROR(FIND("@",SUBSTITUTE(OFFSET(A17,-1,0,1,1),".","@",4))),VALUE(RIGHT(OFFSET(A17,-1,0,1,1),LEN(OFFSET(A17,-1,0,1,1))-FIND("@",SUBSTITUTE(OFFSET(A17,-1,0,1,1),".","@",3))))+1,VALUE(MID(OFFSET(A17,-1,0,1,1),FIND("@",SUBSTITUTE(OFFSET(A17,-1,0,1,1),".","@",3))+1,(FIND("@",SUBSTITUTE(OFFSET(A17,-1,0,1,1),".","@",4))-FIND("@",SUBSTITUTE(OFFSET(A17,-1,0,1,1),".","@",3))-1)))+1)))</f>
        <v>1.2.2.1</v>
      </c>
      <c r="B17" s="77" t="s">
        <v>18</v>
      </c>
      <c r="C17" s="78"/>
      <c r="D17" s="57">
        <v>42005</v>
      </c>
      <c r="E17" s="58">
        <v>2</v>
      </c>
      <c r="F17" s="58"/>
      <c r="G17" s="59">
        <v>0.5</v>
      </c>
      <c r="H17" s="60">
        <f t="shared" si="91"/>
        <v>42006</v>
      </c>
      <c r="I17" s="60">
        <f t="shared" si="92"/>
        <v>42006</v>
      </c>
      <c r="J17" s="61">
        <f t="shared" si="86"/>
        <v>2</v>
      </c>
      <c r="K17" s="61">
        <f t="shared" si="87"/>
        <v>2</v>
      </c>
      <c r="L17" s="62">
        <f t="shared" si="88"/>
        <v>1</v>
      </c>
      <c r="M17" s="62">
        <f t="shared" si="89"/>
        <v>0</v>
      </c>
      <c r="N17" s="61">
        <f t="shared" si="93"/>
        <v>1</v>
      </c>
      <c r="O17" s="75">
        <f t="shared" si="94"/>
        <v>0</v>
      </c>
      <c r="P17" s="66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</row>
    <row r="18" spans="1:136" s="53" customFormat="1" ht="15" customHeight="1" x14ac:dyDescent="0.25">
      <c r="A18" s="79" t="str">
        <f ca="1">IF(ISERROR(VALUE(SUBSTITUTE(OFFSET(A18,-1,0,1,1),".",""))),"0.0.0.0.1",IF(ISERROR(FIND("@",SUBSTITUTE(OFFSET(A18,-1,0,1,1),".","@",4))),OFFSET(A18,-1,0,1,1)&amp;".1",LEFT(OFFSET(A18,-1,0,1,1),FIND("@",SUBSTITUTE(OFFSET(A18,-1,0,1,1),".","@",4)))&amp;IF(ISERROR(FIND("@",SUBSTITUTE(OFFSET(A18,-1,0,1,1),".","@",5))),VALUE(RIGHT(OFFSET(A18,-1,0,1,1),LEN(OFFSET(A18,-1,0,1,1))-FIND("@",SUBSTITUTE(OFFSET(A18,-1,0,1,1),".","@",4))))+1,VALUE(MID(OFFSET(A18,-1,0,1,1),FIND("@",SUBSTITUTE(OFFSET(A18,-1,0,1,1),".","@",4))+1,(FIND("@",SUBSTITUTE(OFFSET(A18,-1,0,1,1),".","@",5))-FIND("@",SUBSTITUTE(OFFSET(A18,-1,0,1,1),".","@",4))-1)))+1)))</f>
        <v>1.2.2.1.1</v>
      </c>
      <c r="B18" s="80" t="s">
        <v>25</v>
      </c>
      <c r="C18" s="81"/>
      <c r="D18" s="69">
        <v>42005</v>
      </c>
      <c r="E18" s="70">
        <v>4</v>
      </c>
      <c r="F18" s="70"/>
      <c r="G18" s="71">
        <v>0.5</v>
      </c>
      <c r="H18" s="72">
        <f t="shared" si="91"/>
        <v>42008</v>
      </c>
      <c r="I18" s="72">
        <f t="shared" si="92"/>
        <v>42008</v>
      </c>
      <c r="J18" s="73">
        <f t="shared" si="86"/>
        <v>2</v>
      </c>
      <c r="K18" s="73">
        <f t="shared" si="87"/>
        <v>2</v>
      </c>
      <c r="L18" s="74">
        <f t="shared" si="88"/>
        <v>2</v>
      </c>
      <c r="M18" s="74">
        <f t="shared" si="89"/>
        <v>0</v>
      </c>
      <c r="N18" s="73">
        <f t="shared" si="93"/>
        <v>2</v>
      </c>
      <c r="O18" s="75">
        <f t="shared" si="94"/>
        <v>0</v>
      </c>
      <c r="P18" s="82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</row>
    <row r="19" spans="1:136" s="53" customFormat="1" ht="15" customHeight="1" x14ac:dyDescent="0.25">
      <c r="A19" s="46">
        <f ca="1">IF(ISERROR(VALUE(SUBSTITUTE(OFFSET(A19,-1,0,1,1),".",""))),1,IF(ISERROR(FIND("@",SUBSTITUTE(OFFSET(A19,-1,0,1,1),".","@",1))),VALUE(OFFSET(A19,-1,0,1,1))+1,VALUE(LEFT(OFFSET(A19,-1,0,1,1),FIND("@",SUBSTITUTE(OFFSET(A19,-1,0,1,1),".","@",1))-1))+1))</f>
        <v>2</v>
      </c>
      <c r="B19" s="47" t="s">
        <v>20</v>
      </c>
      <c r="C19" s="47"/>
      <c r="D19" s="48">
        <f>MIN(D20:D25)</f>
        <v>42004</v>
      </c>
      <c r="E19" s="49">
        <f>H19-D19+1</f>
        <v>24</v>
      </c>
      <c r="F19" s="50">
        <f>I19-D19+1</f>
        <v>24</v>
      </c>
      <c r="G19" s="51">
        <f>SUMPRODUCT(E20:E25,G20:G25)/SUM(E20:E25)</f>
        <v>0.73061224489795928</v>
      </c>
      <c r="H19" s="48">
        <f>MAX(H20:H25)</f>
        <v>42027</v>
      </c>
      <c r="I19" s="48">
        <f>IF(MAX(I20:I25)="","",MAX(I20:I25))</f>
        <v>42027</v>
      </c>
      <c r="J19" s="49">
        <f t="shared" si="86"/>
        <v>18</v>
      </c>
      <c r="K19" s="49">
        <f t="shared" si="87"/>
        <v>18</v>
      </c>
      <c r="L19" s="50">
        <f t="shared" si="88"/>
        <v>17</v>
      </c>
      <c r="M19" s="50">
        <f t="shared" si="89"/>
        <v>17</v>
      </c>
      <c r="N19" s="49">
        <f>E19-L19</f>
        <v>7</v>
      </c>
      <c r="O19" s="47">
        <f t="shared" ref="O19:O25" si="95">F19-M19</f>
        <v>7</v>
      </c>
      <c r="P19" s="47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</row>
    <row r="20" spans="1:136" s="53" customFormat="1" ht="15" customHeight="1" x14ac:dyDescent="0.25">
      <c r="A20" s="54" t="str">
        <f ca="1">IF(ISERROR(VALUE(SUBSTITUTE(OFFSET(A20,-1,0,1,1),".",""))),"0.1",IF(ISERROR(FIND("@",SUBSTITUTE(OFFSET(A20,-1,0,1,1),".","@",1))),OFFSET(A20,-1,0,1,1)&amp;".1",LEFT(OFFSET(A20,-1,0,1,1),FIND("@",SUBSTITUTE(OFFSET(A20,-1,0,1,1),".","@",1)))&amp;IF(ISERROR(FIND("@",SUBSTITUTE(OFFSET(A20,-1,0,1,1),".","@",2))),VALUE(RIGHT(OFFSET(A20,-1,0,1,1),LEN(OFFSET(A20,-1,0,1,1))-FIND("@",SUBSTITUTE(OFFSET(A20,-1,0,1,1),".","@",1))))+1,VALUE(MID(OFFSET(A20,-1,0,1,1),FIND("@",SUBSTITUTE(OFFSET(A20,-1,0,1,1),".","@",1))+1,(FIND("@",SUBSTITUTE(OFFSET(A20,-1,0,1,1),".","@",2))-FIND("@",SUBSTITUTE(OFFSET(A20,-1,0,1,1),".","@",1))-1)))+1)))</f>
        <v>2.1</v>
      </c>
      <c r="B20" s="55" t="s">
        <v>17</v>
      </c>
      <c r="C20" s="56"/>
      <c r="D20" s="57">
        <v>42005</v>
      </c>
      <c r="E20" s="58">
        <v>14</v>
      </c>
      <c r="F20" s="58"/>
      <c r="G20" s="59">
        <v>0.8</v>
      </c>
      <c r="H20" s="60">
        <f t="shared" ref="H20:H25" si="96">D20+E20-1</f>
        <v>42018</v>
      </c>
      <c r="I20" s="60">
        <f t="shared" ref="I20:I25" si="97">IF(ISBLANK(F20),H20,D20+F20-1)</f>
        <v>42018</v>
      </c>
      <c r="J20" s="61">
        <f t="shared" si="86"/>
        <v>10</v>
      </c>
      <c r="K20" s="61">
        <f t="shared" si="87"/>
        <v>10</v>
      </c>
      <c r="L20" s="62">
        <f t="shared" si="88"/>
        <v>11</v>
      </c>
      <c r="M20" s="62">
        <f t="shared" si="89"/>
        <v>0</v>
      </c>
      <c r="N20" s="61">
        <f>E20-L20</f>
        <v>3</v>
      </c>
      <c r="O20" s="63">
        <f t="shared" si="95"/>
        <v>0</v>
      </c>
      <c r="P20" s="64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</row>
    <row r="21" spans="1:136" s="53" customFormat="1" ht="15" customHeight="1" x14ac:dyDescent="0.25">
      <c r="A21" s="54" t="str">
        <f ca="1">IF(ISERROR(VALUE(SUBSTITUTE(OFFSET(A21,-1,0,1,1),".",""))),"0.1",IF(ISERROR(FIND("@",SUBSTITUTE(OFFSET(A21,-1,0,1,1),".","@",1))),OFFSET(A21,-1,0,1,1)&amp;".1",LEFT(OFFSET(A21,-1,0,1,1),FIND("@",SUBSTITUTE(OFFSET(A21,-1,0,1,1),".","@",1)))&amp;IF(ISERROR(FIND("@",SUBSTITUTE(OFFSET(A21,-1,0,1,1),".","@",2))),VALUE(RIGHT(OFFSET(A21,-1,0,1,1),LEN(OFFSET(A21,-1,0,1,1))-FIND("@",SUBSTITUTE(OFFSET(A21,-1,0,1,1),".","@",1))))+1,VALUE(MID(OFFSET(A21,-1,0,1,1),FIND("@",SUBSTITUTE(OFFSET(A21,-1,0,1,1),".","@",1))+1,(FIND("@",SUBSTITUTE(OFFSET(A21,-1,0,1,1),".","@",2))-FIND("@",SUBSTITUTE(OFFSET(A21,-1,0,1,1),".","@",1))-1)))+1)))</f>
        <v>2.2</v>
      </c>
      <c r="B21" s="55" t="s">
        <v>17</v>
      </c>
      <c r="C21" s="56"/>
      <c r="D21" s="57">
        <v>42006</v>
      </c>
      <c r="E21" s="58">
        <v>22</v>
      </c>
      <c r="F21" s="58"/>
      <c r="G21" s="59">
        <v>0.8</v>
      </c>
      <c r="H21" s="60">
        <f t="shared" si="96"/>
        <v>42027</v>
      </c>
      <c r="I21" s="60">
        <f t="shared" si="97"/>
        <v>42027</v>
      </c>
      <c r="J21" s="61">
        <f t="shared" si="86"/>
        <v>16</v>
      </c>
      <c r="K21" s="61">
        <f t="shared" si="87"/>
        <v>16</v>
      </c>
      <c r="L21" s="62">
        <f t="shared" si="88"/>
        <v>17</v>
      </c>
      <c r="M21" s="62">
        <f t="shared" si="89"/>
        <v>0</v>
      </c>
      <c r="N21" s="61">
        <f t="shared" ref="N21:N25" si="98">E21-L21</f>
        <v>5</v>
      </c>
      <c r="O21" s="63">
        <f t="shared" si="95"/>
        <v>0</v>
      </c>
      <c r="P21" s="66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</row>
    <row r="22" spans="1:136" s="53" customFormat="1" ht="15" customHeight="1" x14ac:dyDescent="0.25">
      <c r="A22" s="54" t="str">
        <f ca="1">IF(ISERROR(VALUE(SUBSTITUTE(OFFSET(A22,-1,0,1,1),".",""))),"0.0.1",IF(ISERROR(FIND("@",SUBSTITUTE(OFFSET(A22,-1,0,1,1),".","@",2))),OFFSET(A22,-1,0,1,1)&amp;".1",LEFT(OFFSET(A22,-1,0,1,1),FIND("@",SUBSTITUTE(OFFSET(A22,-1,0,1,1),".","@",2)))&amp;IF(ISERROR(FIND("@",SUBSTITUTE(OFFSET(A22,-1,0,1,1),".","@",3))),VALUE(RIGHT(OFFSET(A22,-1,0,1,1),LEN(OFFSET(A22,-1,0,1,1))-FIND("@",SUBSTITUTE(OFFSET(A22,-1,0,1,1),".","@",2))))+1,VALUE(MID(OFFSET(A22,-1,0,1,1),FIND("@",SUBSTITUTE(OFFSET(A22,-1,0,1,1),".","@",2))+1,(FIND("@",SUBSTITUTE(OFFSET(A22,-1,0,1,1),".","@",3))-FIND("@",SUBSTITUTE(OFFSET(A22,-1,0,1,1),".","@",2))-1)))+1)))</f>
        <v>2.2.1</v>
      </c>
      <c r="B22" s="67" t="s">
        <v>19</v>
      </c>
      <c r="C22" s="68"/>
      <c r="D22" s="69">
        <v>42004</v>
      </c>
      <c r="E22" s="70">
        <v>5</v>
      </c>
      <c r="F22" s="70"/>
      <c r="G22" s="71">
        <v>0.6</v>
      </c>
      <c r="H22" s="72">
        <f t="shared" si="96"/>
        <v>42008</v>
      </c>
      <c r="I22" s="72">
        <f t="shared" si="97"/>
        <v>42008</v>
      </c>
      <c r="J22" s="73">
        <f t="shared" si="86"/>
        <v>3</v>
      </c>
      <c r="K22" s="73">
        <f t="shared" si="87"/>
        <v>3</v>
      </c>
      <c r="L22" s="74">
        <f t="shared" si="88"/>
        <v>3</v>
      </c>
      <c r="M22" s="74">
        <f t="shared" si="89"/>
        <v>0</v>
      </c>
      <c r="N22" s="73">
        <f t="shared" si="98"/>
        <v>2</v>
      </c>
      <c r="O22" s="75">
        <f t="shared" si="95"/>
        <v>0</v>
      </c>
      <c r="P22" s="66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</row>
    <row r="23" spans="1:136" s="53" customFormat="1" ht="15" customHeight="1" x14ac:dyDescent="0.25">
      <c r="A23" s="54" t="str">
        <f ca="1">IF(ISERROR(VALUE(SUBSTITUTE(OFFSET(A23,-1,0,1,1),".",""))),"0.0.1",IF(ISERROR(FIND("@",SUBSTITUTE(OFFSET(A23,-1,0,1,1),".","@",2))),OFFSET(A23,-1,0,1,1)&amp;".1",LEFT(OFFSET(A23,-1,0,1,1),FIND("@",SUBSTITUTE(OFFSET(A23,-1,0,1,1),".","@",2)))&amp;IF(ISERROR(FIND("@",SUBSTITUTE(OFFSET(A23,-1,0,1,1),".","@",3))),VALUE(RIGHT(OFFSET(A23,-1,0,1,1),LEN(OFFSET(A23,-1,0,1,1))-FIND("@",SUBSTITUTE(OFFSET(A23,-1,0,1,1),".","@",2))))+1,VALUE(MID(OFFSET(A23,-1,0,1,1),FIND("@",SUBSTITUTE(OFFSET(A23,-1,0,1,1),".","@",2))+1,(FIND("@",SUBSTITUTE(OFFSET(A23,-1,0,1,1),".","@",3))-FIND("@",SUBSTITUTE(OFFSET(A23,-1,0,1,1),".","@",2))-1)))+1)))</f>
        <v>2.2.2</v>
      </c>
      <c r="B23" s="67" t="s">
        <v>19</v>
      </c>
      <c r="C23" s="68"/>
      <c r="D23" s="69">
        <v>42005</v>
      </c>
      <c r="E23" s="70">
        <v>2</v>
      </c>
      <c r="F23" s="70"/>
      <c r="G23" s="71">
        <v>0.5</v>
      </c>
      <c r="H23" s="72">
        <f t="shared" si="96"/>
        <v>42006</v>
      </c>
      <c r="I23" s="72">
        <f t="shared" si="97"/>
        <v>42006</v>
      </c>
      <c r="J23" s="73">
        <f t="shared" si="86"/>
        <v>2</v>
      </c>
      <c r="K23" s="73">
        <f t="shared" si="87"/>
        <v>2</v>
      </c>
      <c r="L23" s="74">
        <f t="shared" si="88"/>
        <v>1</v>
      </c>
      <c r="M23" s="74">
        <f t="shared" si="89"/>
        <v>0</v>
      </c>
      <c r="N23" s="73">
        <f t="shared" si="98"/>
        <v>1</v>
      </c>
      <c r="O23" s="75">
        <f t="shared" si="95"/>
        <v>0</v>
      </c>
      <c r="P23" s="66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</row>
    <row r="24" spans="1:136" s="53" customFormat="1" ht="15" customHeight="1" x14ac:dyDescent="0.25">
      <c r="A24" s="76" t="str">
        <f ca="1">IF(ISERROR(VALUE(SUBSTITUTE(OFFSET(A24,-1,0,1,1),".",""))),"0.0.0.1",IF(ISERROR(FIND("@",SUBSTITUTE(OFFSET(A24,-1,0,1,1),".","@",3))),OFFSET(A24,-1,0,1,1)&amp;".1",LEFT(OFFSET(A24,-1,0,1,1),FIND("@",SUBSTITUTE(OFFSET(A24,-1,0,1,1),".","@",3)))&amp;IF(ISERROR(FIND("@",SUBSTITUTE(OFFSET(A24,-1,0,1,1),".","@",4))),VALUE(RIGHT(OFFSET(A24,-1,0,1,1),LEN(OFFSET(A24,-1,0,1,1))-FIND("@",SUBSTITUTE(OFFSET(A24,-1,0,1,1),".","@",3))))+1,VALUE(MID(OFFSET(A24,-1,0,1,1),FIND("@",SUBSTITUTE(OFFSET(A24,-1,0,1,1),".","@",3))+1,(FIND("@",SUBSTITUTE(OFFSET(A24,-1,0,1,1),".","@",4))-FIND("@",SUBSTITUTE(OFFSET(A24,-1,0,1,1),".","@",3))-1)))+1)))</f>
        <v>2.2.2.1</v>
      </c>
      <c r="B24" s="77" t="s">
        <v>18</v>
      </c>
      <c r="C24" s="78"/>
      <c r="D24" s="57">
        <v>42005</v>
      </c>
      <c r="E24" s="58">
        <v>2</v>
      </c>
      <c r="F24" s="58"/>
      <c r="G24" s="59">
        <v>0.5</v>
      </c>
      <c r="H24" s="60">
        <f t="shared" si="96"/>
        <v>42006</v>
      </c>
      <c r="I24" s="60">
        <f t="shared" si="97"/>
        <v>42006</v>
      </c>
      <c r="J24" s="61">
        <f t="shared" si="86"/>
        <v>2</v>
      </c>
      <c r="K24" s="61">
        <f t="shared" si="87"/>
        <v>2</v>
      </c>
      <c r="L24" s="62">
        <f t="shared" si="88"/>
        <v>1</v>
      </c>
      <c r="M24" s="62">
        <f t="shared" si="89"/>
        <v>0</v>
      </c>
      <c r="N24" s="61">
        <f t="shared" si="98"/>
        <v>1</v>
      </c>
      <c r="O24" s="75">
        <f t="shared" si="95"/>
        <v>0</v>
      </c>
      <c r="P24" s="66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</row>
    <row r="25" spans="1:136" s="53" customFormat="1" ht="15" customHeight="1" x14ac:dyDescent="0.25">
      <c r="A25" s="79" t="str">
        <f ca="1">IF(ISERROR(VALUE(SUBSTITUTE(OFFSET(A25,-1,0,1,1),".",""))),"0.0.0.0.1",IF(ISERROR(FIND("@",SUBSTITUTE(OFFSET(A25,-1,0,1,1),".","@",4))),OFFSET(A25,-1,0,1,1)&amp;".1",LEFT(OFFSET(A25,-1,0,1,1),FIND("@",SUBSTITUTE(OFFSET(A25,-1,0,1,1),".","@",4)))&amp;IF(ISERROR(FIND("@",SUBSTITUTE(OFFSET(A25,-1,0,1,1),".","@",5))),VALUE(RIGHT(OFFSET(A25,-1,0,1,1),LEN(OFFSET(A25,-1,0,1,1))-FIND("@",SUBSTITUTE(OFFSET(A25,-1,0,1,1),".","@",4))))+1,VALUE(MID(OFFSET(A25,-1,0,1,1),FIND("@",SUBSTITUTE(OFFSET(A25,-1,0,1,1),".","@",4))+1,(FIND("@",SUBSTITUTE(OFFSET(A25,-1,0,1,1),".","@",5))-FIND("@",SUBSTITUTE(OFFSET(A25,-1,0,1,1),".","@",4))-1)))+1)))</f>
        <v>2.2.2.1.1</v>
      </c>
      <c r="B25" s="80" t="s">
        <v>25</v>
      </c>
      <c r="C25" s="81"/>
      <c r="D25" s="69">
        <v>42005</v>
      </c>
      <c r="E25" s="70">
        <v>4</v>
      </c>
      <c r="F25" s="70"/>
      <c r="G25" s="71">
        <v>0.5</v>
      </c>
      <c r="H25" s="72">
        <f t="shared" si="96"/>
        <v>42008</v>
      </c>
      <c r="I25" s="72">
        <f t="shared" si="97"/>
        <v>42008</v>
      </c>
      <c r="J25" s="73">
        <f t="shared" si="86"/>
        <v>2</v>
      </c>
      <c r="K25" s="73">
        <f t="shared" si="87"/>
        <v>2</v>
      </c>
      <c r="L25" s="74">
        <f t="shared" si="88"/>
        <v>2</v>
      </c>
      <c r="M25" s="74">
        <f t="shared" si="89"/>
        <v>0</v>
      </c>
      <c r="N25" s="73">
        <f t="shared" si="98"/>
        <v>2</v>
      </c>
      <c r="O25" s="75">
        <f t="shared" si="95"/>
        <v>0</v>
      </c>
      <c r="P25" s="82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</row>
    <row r="26" spans="1:136" s="53" customFormat="1" ht="15" customHeight="1" x14ac:dyDescent="0.25">
      <c r="A26" s="46">
        <f ca="1">IF(ISERROR(VALUE(SUBSTITUTE(OFFSET(A26,-1,0,1,1),".",""))),1,IF(ISERROR(FIND("@",SUBSTITUTE(OFFSET(A26,-1,0,1,1),".","@",1))),VALUE(OFFSET(A26,-1,0,1,1))+1,VALUE(LEFT(OFFSET(A26,-1,0,1,1),FIND("@",SUBSTITUTE(OFFSET(A26,-1,0,1,1),".","@",1))-1))+1))</f>
        <v>3</v>
      </c>
      <c r="B26" s="47" t="s">
        <v>21</v>
      </c>
      <c r="C26" s="47"/>
      <c r="D26" s="48">
        <f>MIN(D27:D32)</f>
        <v>42004</v>
      </c>
      <c r="E26" s="49">
        <f>H26-D26+1</f>
        <v>24</v>
      </c>
      <c r="F26" s="50">
        <f>I26-D26+1</f>
        <v>24</v>
      </c>
      <c r="G26" s="51">
        <f>SUMPRODUCT(E27:E32,G27:G32)/SUM(E27:E32)</f>
        <v>0.73061224489795928</v>
      </c>
      <c r="H26" s="48">
        <f>MAX(H27:H32)</f>
        <v>42027</v>
      </c>
      <c r="I26" s="48">
        <f>IF(MAX(I27:I32)="","",MAX(I27:I32))</f>
        <v>42027</v>
      </c>
      <c r="J26" s="49">
        <f t="shared" si="86"/>
        <v>18</v>
      </c>
      <c r="K26" s="49">
        <f t="shared" si="87"/>
        <v>18</v>
      </c>
      <c r="L26" s="50">
        <f t="shared" si="88"/>
        <v>17</v>
      </c>
      <c r="M26" s="50">
        <f t="shared" si="89"/>
        <v>17</v>
      </c>
      <c r="N26" s="49">
        <f>E26-L26</f>
        <v>7</v>
      </c>
      <c r="O26" s="47">
        <f t="shared" ref="O26:O32" si="99">F26-M26</f>
        <v>7</v>
      </c>
      <c r="P26" s="47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</row>
    <row r="27" spans="1:136" s="53" customFormat="1" ht="15" customHeight="1" x14ac:dyDescent="0.25">
      <c r="A27" s="54" t="str">
        <f ca="1">IF(ISERROR(VALUE(SUBSTITUTE(OFFSET(A27,-1,0,1,1),".",""))),"0.1",IF(ISERROR(FIND("@",SUBSTITUTE(OFFSET(A27,-1,0,1,1),".","@",1))),OFFSET(A27,-1,0,1,1)&amp;".1",LEFT(OFFSET(A27,-1,0,1,1),FIND("@",SUBSTITUTE(OFFSET(A27,-1,0,1,1),".","@",1)))&amp;IF(ISERROR(FIND("@",SUBSTITUTE(OFFSET(A27,-1,0,1,1),".","@",2))),VALUE(RIGHT(OFFSET(A27,-1,0,1,1),LEN(OFFSET(A27,-1,0,1,1))-FIND("@",SUBSTITUTE(OFFSET(A27,-1,0,1,1),".","@",1))))+1,VALUE(MID(OFFSET(A27,-1,0,1,1),FIND("@",SUBSTITUTE(OFFSET(A27,-1,0,1,1),".","@",1))+1,(FIND("@",SUBSTITUTE(OFFSET(A27,-1,0,1,1),".","@",2))-FIND("@",SUBSTITUTE(OFFSET(A27,-1,0,1,1),".","@",1))-1)))+1)))</f>
        <v>3.1</v>
      </c>
      <c r="B27" s="55" t="s">
        <v>17</v>
      </c>
      <c r="C27" s="56"/>
      <c r="D27" s="57">
        <v>42005</v>
      </c>
      <c r="E27" s="58">
        <v>14</v>
      </c>
      <c r="F27" s="58"/>
      <c r="G27" s="59">
        <v>0.8</v>
      </c>
      <c r="H27" s="60">
        <f t="shared" ref="H27:H32" si="100">D27+E27-1</f>
        <v>42018</v>
      </c>
      <c r="I27" s="60">
        <f t="shared" ref="I27:I32" si="101">IF(ISBLANK(F27),H27,D27+F27-1)</f>
        <v>42018</v>
      </c>
      <c r="J27" s="61">
        <f t="shared" si="86"/>
        <v>10</v>
      </c>
      <c r="K27" s="61">
        <f t="shared" si="87"/>
        <v>10</v>
      </c>
      <c r="L27" s="62">
        <f t="shared" si="88"/>
        <v>11</v>
      </c>
      <c r="M27" s="62">
        <f t="shared" si="89"/>
        <v>0</v>
      </c>
      <c r="N27" s="61">
        <f>E27-L27</f>
        <v>3</v>
      </c>
      <c r="O27" s="63">
        <f t="shared" si="99"/>
        <v>0</v>
      </c>
      <c r="P27" s="64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</row>
    <row r="28" spans="1:136" s="53" customFormat="1" ht="15" customHeight="1" x14ac:dyDescent="0.25">
      <c r="A28" s="54" t="str">
        <f ca="1">IF(ISERROR(VALUE(SUBSTITUTE(OFFSET(A28,-1,0,1,1),".",""))),"0.1",IF(ISERROR(FIND("@",SUBSTITUTE(OFFSET(A28,-1,0,1,1),".","@",1))),OFFSET(A28,-1,0,1,1)&amp;".1",LEFT(OFFSET(A28,-1,0,1,1),FIND("@",SUBSTITUTE(OFFSET(A28,-1,0,1,1),".","@",1)))&amp;IF(ISERROR(FIND("@",SUBSTITUTE(OFFSET(A28,-1,0,1,1),".","@",2))),VALUE(RIGHT(OFFSET(A28,-1,0,1,1),LEN(OFFSET(A28,-1,0,1,1))-FIND("@",SUBSTITUTE(OFFSET(A28,-1,0,1,1),".","@",1))))+1,VALUE(MID(OFFSET(A28,-1,0,1,1),FIND("@",SUBSTITUTE(OFFSET(A28,-1,0,1,1),".","@",1))+1,(FIND("@",SUBSTITUTE(OFFSET(A28,-1,0,1,1),".","@",2))-FIND("@",SUBSTITUTE(OFFSET(A28,-1,0,1,1),".","@",1))-1)))+1)))</f>
        <v>3.2</v>
      </c>
      <c r="B28" s="55" t="s">
        <v>17</v>
      </c>
      <c r="C28" s="56"/>
      <c r="D28" s="57">
        <v>42006</v>
      </c>
      <c r="E28" s="58">
        <v>22</v>
      </c>
      <c r="F28" s="58"/>
      <c r="G28" s="59">
        <v>0.8</v>
      </c>
      <c r="H28" s="60">
        <f t="shared" si="100"/>
        <v>42027</v>
      </c>
      <c r="I28" s="60">
        <f t="shared" si="101"/>
        <v>42027</v>
      </c>
      <c r="J28" s="61">
        <f t="shared" si="86"/>
        <v>16</v>
      </c>
      <c r="K28" s="61">
        <f t="shared" si="87"/>
        <v>16</v>
      </c>
      <c r="L28" s="62">
        <f t="shared" si="88"/>
        <v>17</v>
      </c>
      <c r="M28" s="62">
        <f t="shared" si="89"/>
        <v>0</v>
      </c>
      <c r="N28" s="61">
        <f t="shared" ref="N28:N32" si="102">E28-L28</f>
        <v>5</v>
      </c>
      <c r="O28" s="63">
        <f t="shared" si="99"/>
        <v>0</v>
      </c>
      <c r="P28" s="66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</row>
    <row r="29" spans="1:136" s="53" customFormat="1" ht="15" customHeight="1" x14ac:dyDescent="0.25">
      <c r="A29" s="54" t="str">
        <f ca="1">IF(ISERROR(VALUE(SUBSTITUTE(OFFSET(A29,-1,0,1,1),".",""))),"0.0.1",IF(ISERROR(FIND("@",SUBSTITUTE(OFFSET(A29,-1,0,1,1),".","@",2))),OFFSET(A29,-1,0,1,1)&amp;".1",LEFT(OFFSET(A29,-1,0,1,1),FIND("@",SUBSTITUTE(OFFSET(A29,-1,0,1,1),".","@",2)))&amp;IF(ISERROR(FIND("@",SUBSTITUTE(OFFSET(A29,-1,0,1,1),".","@",3))),VALUE(RIGHT(OFFSET(A29,-1,0,1,1),LEN(OFFSET(A29,-1,0,1,1))-FIND("@",SUBSTITUTE(OFFSET(A29,-1,0,1,1),".","@",2))))+1,VALUE(MID(OFFSET(A29,-1,0,1,1),FIND("@",SUBSTITUTE(OFFSET(A29,-1,0,1,1),".","@",2))+1,(FIND("@",SUBSTITUTE(OFFSET(A29,-1,0,1,1),".","@",3))-FIND("@",SUBSTITUTE(OFFSET(A29,-1,0,1,1),".","@",2))-1)))+1)))</f>
        <v>3.2.1</v>
      </c>
      <c r="B29" s="67" t="s">
        <v>19</v>
      </c>
      <c r="C29" s="68"/>
      <c r="D29" s="69">
        <v>42004</v>
      </c>
      <c r="E29" s="70">
        <v>5</v>
      </c>
      <c r="F29" s="70"/>
      <c r="G29" s="71">
        <v>0.6</v>
      </c>
      <c r="H29" s="72">
        <f t="shared" si="100"/>
        <v>42008</v>
      </c>
      <c r="I29" s="72">
        <f t="shared" si="101"/>
        <v>42008</v>
      </c>
      <c r="J29" s="73">
        <f t="shared" si="86"/>
        <v>3</v>
      </c>
      <c r="K29" s="73">
        <f t="shared" si="87"/>
        <v>3</v>
      </c>
      <c r="L29" s="74">
        <f t="shared" si="88"/>
        <v>3</v>
      </c>
      <c r="M29" s="74">
        <f t="shared" si="89"/>
        <v>0</v>
      </c>
      <c r="N29" s="73">
        <f t="shared" si="102"/>
        <v>2</v>
      </c>
      <c r="O29" s="75">
        <f t="shared" si="99"/>
        <v>0</v>
      </c>
      <c r="P29" s="66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</row>
    <row r="30" spans="1:136" s="53" customFormat="1" ht="15" customHeight="1" x14ac:dyDescent="0.25">
      <c r="A30" s="54" t="str">
        <f ca="1">IF(ISERROR(VALUE(SUBSTITUTE(OFFSET(A30,-1,0,1,1),".",""))),"0.0.1",IF(ISERROR(FIND("@",SUBSTITUTE(OFFSET(A30,-1,0,1,1),".","@",2))),OFFSET(A30,-1,0,1,1)&amp;".1",LEFT(OFFSET(A30,-1,0,1,1),FIND("@",SUBSTITUTE(OFFSET(A30,-1,0,1,1),".","@",2)))&amp;IF(ISERROR(FIND("@",SUBSTITUTE(OFFSET(A30,-1,0,1,1),".","@",3))),VALUE(RIGHT(OFFSET(A30,-1,0,1,1),LEN(OFFSET(A30,-1,0,1,1))-FIND("@",SUBSTITUTE(OFFSET(A30,-1,0,1,1),".","@",2))))+1,VALUE(MID(OFFSET(A30,-1,0,1,1),FIND("@",SUBSTITUTE(OFFSET(A30,-1,0,1,1),".","@",2))+1,(FIND("@",SUBSTITUTE(OFFSET(A30,-1,0,1,1),".","@",3))-FIND("@",SUBSTITUTE(OFFSET(A30,-1,0,1,1),".","@",2))-1)))+1)))</f>
        <v>3.2.2</v>
      </c>
      <c r="B30" s="67" t="s">
        <v>19</v>
      </c>
      <c r="C30" s="68"/>
      <c r="D30" s="69">
        <v>42005</v>
      </c>
      <c r="E30" s="70">
        <v>2</v>
      </c>
      <c r="F30" s="70"/>
      <c r="G30" s="71">
        <v>0.5</v>
      </c>
      <c r="H30" s="72">
        <f t="shared" si="100"/>
        <v>42006</v>
      </c>
      <c r="I30" s="72">
        <f t="shared" si="101"/>
        <v>42006</v>
      </c>
      <c r="J30" s="73">
        <f t="shared" si="86"/>
        <v>2</v>
      </c>
      <c r="K30" s="73">
        <f t="shared" si="87"/>
        <v>2</v>
      </c>
      <c r="L30" s="74">
        <f t="shared" si="88"/>
        <v>1</v>
      </c>
      <c r="M30" s="74">
        <f t="shared" si="89"/>
        <v>0</v>
      </c>
      <c r="N30" s="73">
        <f t="shared" si="102"/>
        <v>1</v>
      </c>
      <c r="O30" s="75">
        <f t="shared" si="99"/>
        <v>0</v>
      </c>
      <c r="P30" s="66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</row>
    <row r="31" spans="1:136" s="53" customFormat="1" ht="15" customHeight="1" x14ac:dyDescent="0.25">
      <c r="A31" s="76" t="str">
        <f ca="1">IF(ISERROR(VALUE(SUBSTITUTE(OFFSET(A31,-1,0,1,1),".",""))),"0.0.0.1",IF(ISERROR(FIND("@",SUBSTITUTE(OFFSET(A31,-1,0,1,1),".","@",3))),OFFSET(A31,-1,0,1,1)&amp;".1",LEFT(OFFSET(A31,-1,0,1,1),FIND("@",SUBSTITUTE(OFFSET(A31,-1,0,1,1),".","@",3)))&amp;IF(ISERROR(FIND("@",SUBSTITUTE(OFFSET(A31,-1,0,1,1),".","@",4))),VALUE(RIGHT(OFFSET(A31,-1,0,1,1),LEN(OFFSET(A31,-1,0,1,1))-FIND("@",SUBSTITUTE(OFFSET(A31,-1,0,1,1),".","@",3))))+1,VALUE(MID(OFFSET(A31,-1,0,1,1),FIND("@",SUBSTITUTE(OFFSET(A31,-1,0,1,1),".","@",3))+1,(FIND("@",SUBSTITUTE(OFFSET(A31,-1,0,1,1),".","@",4))-FIND("@",SUBSTITUTE(OFFSET(A31,-1,0,1,1),".","@",3))-1)))+1)))</f>
        <v>3.2.2.1</v>
      </c>
      <c r="B31" s="77" t="s">
        <v>18</v>
      </c>
      <c r="C31" s="78"/>
      <c r="D31" s="57">
        <v>42005</v>
      </c>
      <c r="E31" s="58">
        <v>2</v>
      </c>
      <c r="F31" s="58"/>
      <c r="G31" s="59">
        <v>0.5</v>
      </c>
      <c r="H31" s="60">
        <f t="shared" si="100"/>
        <v>42006</v>
      </c>
      <c r="I31" s="60">
        <f t="shared" si="101"/>
        <v>42006</v>
      </c>
      <c r="J31" s="61">
        <f t="shared" si="86"/>
        <v>2</v>
      </c>
      <c r="K31" s="61">
        <f t="shared" si="87"/>
        <v>2</v>
      </c>
      <c r="L31" s="62">
        <f t="shared" si="88"/>
        <v>1</v>
      </c>
      <c r="M31" s="62">
        <f t="shared" si="89"/>
        <v>0</v>
      </c>
      <c r="N31" s="61">
        <f t="shared" si="102"/>
        <v>1</v>
      </c>
      <c r="O31" s="75">
        <f t="shared" si="99"/>
        <v>0</v>
      </c>
      <c r="P31" s="66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</row>
    <row r="32" spans="1:136" s="53" customFormat="1" ht="15" customHeight="1" x14ac:dyDescent="0.25">
      <c r="A32" s="79" t="str">
        <f ca="1">IF(ISERROR(VALUE(SUBSTITUTE(OFFSET(A32,-1,0,1,1),".",""))),"0.0.0.0.1",IF(ISERROR(FIND("@",SUBSTITUTE(OFFSET(A32,-1,0,1,1),".","@",4))),OFFSET(A32,-1,0,1,1)&amp;".1",LEFT(OFFSET(A32,-1,0,1,1),FIND("@",SUBSTITUTE(OFFSET(A32,-1,0,1,1),".","@",4)))&amp;IF(ISERROR(FIND("@",SUBSTITUTE(OFFSET(A32,-1,0,1,1),".","@",5))),VALUE(RIGHT(OFFSET(A32,-1,0,1,1),LEN(OFFSET(A32,-1,0,1,1))-FIND("@",SUBSTITUTE(OFFSET(A32,-1,0,1,1),".","@",4))))+1,VALUE(MID(OFFSET(A32,-1,0,1,1),FIND("@",SUBSTITUTE(OFFSET(A32,-1,0,1,1),".","@",4))+1,(FIND("@",SUBSTITUTE(OFFSET(A32,-1,0,1,1),".","@",5))-FIND("@",SUBSTITUTE(OFFSET(A32,-1,0,1,1),".","@",4))-1)))+1)))</f>
        <v>3.2.2.1.1</v>
      </c>
      <c r="B32" s="80" t="s">
        <v>25</v>
      </c>
      <c r="C32" s="81"/>
      <c r="D32" s="69">
        <v>42005</v>
      </c>
      <c r="E32" s="70">
        <v>4</v>
      </c>
      <c r="F32" s="70"/>
      <c r="G32" s="71">
        <v>0.5</v>
      </c>
      <c r="H32" s="72">
        <f t="shared" si="100"/>
        <v>42008</v>
      </c>
      <c r="I32" s="72">
        <f t="shared" si="101"/>
        <v>42008</v>
      </c>
      <c r="J32" s="73">
        <f t="shared" si="86"/>
        <v>2</v>
      </c>
      <c r="K32" s="73">
        <f t="shared" si="87"/>
        <v>2</v>
      </c>
      <c r="L32" s="74">
        <f t="shared" si="88"/>
        <v>2</v>
      </c>
      <c r="M32" s="74">
        <f t="shared" si="89"/>
        <v>0</v>
      </c>
      <c r="N32" s="73">
        <f t="shared" si="102"/>
        <v>2</v>
      </c>
      <c r="O32" s="75">
        <f t="shared" si="99"/>
        <v>0</v>
      </c>
      <c r="P32" s="82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</row>
    <row r="33" spans="1:136" s="53" customFormat="1" ht="15" customHeight="1" x14ac:dyDescent="0.25">
      <c r="A33" s="46">
        <f ca="1">IF(ISERROR(VALUE(SUBSTITUTE(OFFSET(A33,-1,0,1,1),".",""))),1,IF(ISERROR(FIND("@",SUBSTITUTE(OFFSET(A33,-1,0,1,1),".","@",1))),VALUE(OFFSET(A33,-1,0,1,1))+1,VALUE(LEFT(OFFSET(A33,-1,0,1,1),FIND("@",SUBSTITUTE(OFFSET(A33,-1,0,1,1),".","@",1))-1))+1))</f>
        <v>4</v>
      </c>
      <c r="B33" s="47" t="s">
        <v>22</v>
      </c>
      <c r="C33" s="47"/>
      <c r="D33" s="48">
        <f>MIN(D34:D39)</f>
        <v>42004</v>
      </c>
      <c r="E33" s="49">
        <f>H33-D33+1</f>
        <v>24</v>
      </c>
      <c r="F33" s="50">
        <f>I33-D33+1</f>
        <v>24</v>
      </c>
      <c r="G33" s="51">
        <f>SUMPRODUCT(E34:E39,G34:G39)/SUM(E34:E39)</f>
        <v>0.73061224489795928</v>
      </c>
      <c r="H33" s="48">
        <f>MAX(H34:H39)</f>
        <v>42027</v>
      </c>
      <c r="I33" s="48">
        <f>IF(MAX(I34:I39)="","",MAX(I34:I39))</f>
        <v>42027</v>
      </c>
      <c r="J33" s="49">
        <f t="shared" si="86"/>
        <v>18</v>
      </c>
      <c r="K33" s="49">
        <f t="shared" si="87"/>
        <v>18</v>
      </c>
      <c r="L33" s="50">
        <f t="shared" si="88"/>
        <v>17</v>
      </c>
      <c r="M33" s="50">
        <f t="shared" si="89"/>
        <v>17</v>
      </c>
      <c r="N33" s="49">
        <f>E33-L33</f>
        <v>7</v>
      </c>
      <c r="O33" s="47">
        <f t="shared" ref="O33:O39" si="103">F33-M33</f>
        <v>7</v>
      </c>
      <c r="P33" s="47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</row>
    <row r="34" spans="1:136" s="53" customFormat="1" ht="15" customHeight="1" x14ac:dyDescent="0.25">
      <c r="A34" s="54" t="str">
        <f ca="1">IF(ISERROR(VALUE(SUBSTITUTE(OFFSET(A34,-1,0,1,1),".",""))),"0.1",IF(ISERROR(FIND("@",SUBSTITUTE(OFFSET(A34,-1,0,1,1),".","@",1))),OFFSET(A34,-1,0,1,1)&amp;".1",LEFT(OFFSET(A34,-1,0,1,1),FIND("@",SUBSTITUTE(OFFSET(A34,-1,0,1,1),".","@",1)))&amp;IF(ISERROR(FIND("@",SUBSTITUTE(OFFSET(A34,-1,0,1,1),".","@",2))),VALUE(RIGHT(OFFSET(A34,-1,0,1,1),LEN(OFFSET(A34,-1,0,1,1))-FIND("@",SUBSTITUTE(OFFSET(A34,-1,0,1,1),".","@",1))))+1,VALUE(MID(OFFSET(A34,-1,0,1,1),FIND("@",SUBSTITUTE(OFFSET(A34,-1,0,1,1),".","@",1))+1,(FIND("@",SUBSTITUTE(OFFSET(A34,-1,0,1,1),".","@",2))-FIND("@",SUBSTITUTE(OFFSET(A34,-1,0,1,1),".","@",1))-1)))+1)))</f>
        <v>4.1</v>
      </c>
      <c r="B34" s="55" t="s">
        <v>17</v>
      </c>
      <c r="C34" s="56"/>
      <c r="D34" s="57">
        <v>42005</v>
      </c>
      <c r="E34" s="58">
        <v>14</v>
      </c>
      <c r="F34" s="58"/>
      <c r="G34" s="59">
        <v>0.8</v>
      </c>
      <c r="H34" s="60">
        <f t="shared" ref="H34:H39" si="104">D34+E34-1</f>
        <v>42018</v>
      </c>
      <c r="I34" s="60">
        <f t="shared" ref="I34:I39" si="105">IF(ISBLANK(F34),H34,D34+F34-1)</f>
        <v>42018</v>
      </c>
      <c r="J34" s="61">
        <f t="shared" si="86"/>
        <v>10</v>
      </c>
      <c r="K34" s="61">
        <f t="shared" si="87"/>
        <v>10</v>
      </c>
      <c r="L34" s="62">
        <f t="shared" si="88"/>
        <v>11</v>
      </c>
      <c r="M34" s="62">
        <f t="shared" si="89"/>
        <v>0</v>
      </c>
      <c r="N34" s="61">
        <f>E34-L34</f>
        <v>3</v>
      </c>
      <c r="O34" s="63">
        <f t="shared" si="103"/>
        <v>0</v>
      </c>
      <c r="P34" s="64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</row>
    <row r="35" spans="1:136" s="53" customFormat="1" ht="15" customHeight="1" x14ac:dyDescent="0.25">
      <c r="A35" s="54" t="str">
        <f ca="1">IF(ISERROR(VALUE(SUBSTITUTE(OFFSET(A35,-1,0,1,1),".",""))),"0.1",IF(ISERROR(FIND("@",SUBSTITUTE(OFFSET(A35,-1,0,1,1),".","@",1))),OFFSET(A35,-1,0,1,1)&amp;".1",LEFT(OFFSET(A35,-1,0,1,1),FIND("@",SUBSTITUTE(OFFSET(A35,-1,0,1,1),".","@",1)))&amp;IF(ISERROR(FIND("@",SUBSTITUTE(OFFSET(A35,-1,0,1,1),".","@",2))),VALUE(RIGHT(OFFSET(A35,-1,0,1,1),LEN(OFFSET(A35,-1,0,1,1))-FIND("@",SUBSTITUTE(OFFSET(A35,-1,0,1,1),".","@",1))))+1,VALUE(MID(OFFSET(A35,-1,0,1,1),FIND("@",SUBSTITUTE(OFFSET(A35,-1,0,1,1),".","@",1))+1,(FIND("@",SUBSTITUTE(OFFSET(A35,-1,0,1,1),".","@",2))-FIND("@",SUBSTITUTE(OFFSET(A35,-1,0,1,1),".","@",1))-1)))+1)))</f>
        <v>4.2</v>
      </c>
      <c r="B35" s="55" t="s">
        <v>17</v>
      </c>
      <c r="C35" s="56"/>
      <c r="D35" s="57">
        <v>42006</v>
      </c>
      <c r="E35" s="58">
        <v>22</v>
      </c>
      <c r="F35" s="58"/>
      <c r="G35" s="59">
        <v>0.8</v>
      </c>
      <c r="H35" s="60">
        <f t="shared" si="104"/>
        <v>42027</v>
      </c>
      <c r="I35" s="60">
        <f t="shared" si="105"/>
        <v>42027</v>
      </c>
      <c r="J35" s="61">
        <f t="shared" si="86"/>
        <v>16</v>
      </c>
      <c r="K35" s="61">
        <f t="shared" si="87"/>
        <v>16</v>
      </c>
      <c r="L35" s="62">
        <f t="shared" si="88"/>
        <v>17</v>
      </c>
      <c r="M35" s="62">
        <f t="shared" si="89"/>
        <v>0</v>
      </c>
      <c r="N35" s="61">
        <f t="shared" ref="N35:N39" si="106">E35-L35</f>
        <v>5</v>
      </c>
      <c r="O35" s="63">
        <f t="shared" si="103"/>
        <v>0</v>
      </c>
      <c r="P35" s="66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</row>
    <row r="36" spans="1:136" s="53" customFormat="1" ht="15" customHeight="1" x14ac:dyDescent="0.25">
      <c r="A36" s="54" t="str">
        <f ca="1">IF(ISERROR(VALUE(SUBSTITUTE(OFFSET(A36,-1,0,1,1),".",""))),"0.0.1",IF(ISERROR(FIND("@",SUBSTITUTE(OFFSET(A36,-1,0,1,1),".","@",2))),OFFSET(A36,-1,0,1,1)&amp;".1",LEFT(OFFSET(A36,-1,0,1,1),FIND("@",SUBSTITUTE(OFFSET(A36,-1,0,1,1),".","@",2)))&amp;IF(ISERROR(FIND("@",SUBSTITUTE(OFFSET(A36,-1,0,1,1),".","@",3))),VALUE(RIGHT(OFFSET(A36,-1,0,1,1),LEN(OFFSET(A36,-1,0,1,1))-FIND("@",SUBSTITUTE(OFFSET(A36,-1,0,1,1),".","@",2))))+1,VALUE(MID(OFFSET(A36,-1,0,1,1),FIND("@",SUBSTITUTE(OFFSET(A36,-1,0,1,1),".","@",2))+1,(FIND("@",SUBSTITUTE(OFFSET(A36,-1,0,1,1),".","@",3))-FIND("@",SUBSTITUTE(OFFSET(A36,-1,0,1,1),".","@",2))-1)))+1)))</f>
        <v>4.2.1</v>
      </c>
      <c r="B36" s="67" t="s">
        <v>19</v>
      </c>
      <c r="C36" s="68"/>
      <c r="D36" s="69">
        <v>42004</v>
      </c>
      <c r="E36" s="70">
        <v>5</v>
      </c>
      <c r="F36" s="70"/>
      <c r="G36" s="71">
        <v>0.6</v>
      </c>
      <c r="H36" s="72">
        <f t="shared" si="104"/>
        <v>42008</v>
      </c>
      <c r="I36" s="72">
        <f t="shared" si="105"/>
        <v>42008</v>
      </c>
      <c r="J36" s="73">
        <f t="shared" si="86"/>
        <v>3</v>
      </c>
      <c r="K36" s="73">
        <f t="shared" si="87"/>
        <v>3</v>
      </c>
      <c r="L36" s="74">
        <f t="shared" si="88"/>
        <v>3</v>
      </c>
      <c r="M36" s="74">
        <f t="shared" si="89"/>
        <v>0</v>
      </c>
      <c r="N36" s="73">
        <f t="shared" si="106"/>
        <v>2</v>
      </c>
      <c r="O36" s="75">
        <f t="shared" si="103"/>
        <v>0</v>
      </c>
      <c r="P36" s="66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</row>
    <row r="37" spans="1:136" s="53" customFormat="1" ht="15" customHeight="1" x14ac:dyDescent="0.25">
      <c r="A37" s="54" t="str">
        <f ca="1">IF(ISERROR(VALUE(SUBSTITUTE(OFFSET(A37,-1,0,1,1),".",""))),"0.0.1",IF(ISERROR(FIND("@",SUBSTITUTE(OFFSET(A37,-1,0,1,1),".","@",2))),OFFSET(A37,-1,0,1,1)&amp;".1",LEFT(OFFSET(A37,-1,0,1,1),FIND("@",SUBSTITUTE(OFFSET(A37,-1,0,1,1),".","@",2)))&amp;IF(ISERROR(FIND("@",SUBSTITUTE(OFFSET(A37,-1,0,1,1),".","@",3))),VALUE(RIGHT(OFFSET(A37,-1,0,1,1),LEN(OFFSET(A37,-1,0,1,1))-FIND("@",SUBSTITUTE(OFFSET(A37,-1,0,1,1),".","@",2))))+1,VALUE(MID(OFFSET(A37,-1,0,1,1),FIND("@",SUBSTITUTE(OFFSET(A37,-1,0,1,1),".","@",2))+1,(FIND("@",SUBSTITUTE(OFFSET(A37,-1,0,1,1),".","@",3))-FIND("@",SUBSTITUTE(OFFSET(A37,-1,0,1,1),".","@",2))-1)))+1)))</f>
        <v>4.2.2</v>
      </c>
      <c r="B37" s="67" t="s">
        <v>19</v>
      </c>
      <c r="C37" s="68"/>
      <c r="D37" s="69">
        <v>42005</v>
      </c>
      <c r="E37" s="70">
        <v>2</v>
      </c>
      <c r="F37" s="70"/>
      <c r="G37" s="71">
        <v>0.5</v>
      </c>
      <c r="H37" s="72">
        <f t="shared" si="104"/>
        <v>42006</v>
      </c>
      <c r="I37" s="72">
        <f t="shared" si="105"/>
        <v>42006</v>
      </c>
      <c r="J37" s="73">
        <f t="shared" si="86"/>
        <v>2</v>
      </c>
      <c r="K37" s="73">
        <f t="shared" si="87"/>
        <v>2</v>
      </c>
      <c r="L37" s="74">
        <f t="shared" si="88"/>
        <v>1</v>
      </c>
      <c r="M37" s="74">
        <f t="shared" si="89"/>
        <v>0</v>
      </c>
      <c r="N37" s="73">
        <f t="shared" si="106"/>
        <v>1</v>
      </c>
      <c r="O37" s="75">
        <f t="shared" si="103"/>
        <v>0</v>
      </c>
      <c r="P37" s="66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</row>
    <row r="38" spans="1:136" s="53" customFormat="1" ht="15" customHeight="1" x14ac:dyDescent="0.25">
      <c r="A38" s="76" t="str">
        <f ca="1">IF(ISERROR(VALUE(SUBSTITUTE(OFFSET(A38,-1,0,1,1),".",""))),"0.0.0.1",IF(ISERROR(FIND("@",SUBSTITUTE(OFFSET(A38,-1,0,1,1),".","@",3))),OFFSET(A38,-1,0,1,1)&amp;".1",LEFT(OFFSET(A38,-1,0,1,1),FIND("@",SUBSTITUTE(OFFSET(A38,-1,0,1,1),".","@",3)))&amp;IF(ISERROR(FIND("@",SUBSTITUTE(OFFSET(A38,-1,0,1,1),".","@",4))),VALUE(RIGHT(OFFSET(A38,-1,0,1,1),LEN(OFFSET(A38,-1,0,1,1))-FIND("@",SUBSTITUTE(OFFSET(A38,-1,0,1,1),".","@",3))))+1,VALUE(MID(OFFSET(A38,-1,0,1,1),FIND("@",SUBSTITUTE(OFFSET(A38,-1,0,1,1),".","@",3))+1,(FIND("@",SUBSTITUTE(OFFSET(A38,-1,0,1,1),".","@",4))-FIND("@",SUBSTITUTE(OFFSET(A38,-1,0,1,1),".","@",3))-1)))+1)))</f>
        <v>4.2.2.1</v>
      </c>
      <c r="B38" s="77" t="s">
        <v>18</v>
      </c>
      <c r="C38" s="78"/>
      <c r="D38" s="57">
        <v>42005</v>
      </c>
      <c r="E38" s="58">
        <v>2</v>
      </c>
      <c r="F38" s="58"/>
      <c r="G38" s="59">
        <v>0.5</v>
      </c>
      <c r="H38" s="60">
        <f t="shared" si="104"/>
        <v>42006</v>
      </c>
      <c r="I38" s="60">
        <f t="shared" si="105"/>
        <v>42006</v>
      </c>
      <c r="J38" s="61">
        <f t="shared" si="86"/>
        <v>2</v>
      </c>
      <c r="K38" s="61">
        <f t="shared" si="87"/>
        <v>2</v>
      </c>
      <c r="L38" s="62">
        <f t="shared" si="88"/>
        <v>1</v>
      </c>
      <c r="M38" s="62">
        <f t="shared" si="89"/>
        <v>0</v>
      </c>
      <c r="N38" s="61">
        <f t="shared" si="106"/>
        <v>1</v>
      </c>
      <c r="O38" s="75">
        <f t="shared" si="103"/>
        <v>0</v>
      </c>
      <c r="P38" s="66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</row>
    <row r="39" spans="1:136" s="53" customFormat="1" ht="15" customHeight="1" x14ac:dyDescent="0.25">
      <c r="A39" s="79" t="str">
        <f ca="1">IF(ISERROR(VALUE(SUBSTITUTE(OFFSET(A39,-1,0,1,1),".",""))),"0.0.0.0.1",IF(ISERROR(FIND("@",SUBSTITUTE(OFFSET(A39,-1,0,1,1),".","@",4))),OFFSET(A39,-1,0,1,1)&amp;".1",LEFT(OFFSET(A39,-1,0,1,1),FIND("@",SUBSTITUTE(OFFSET(A39,-1,0,1,1),".","@",4)))&amp;IF(ISERROR(FIND("@",SUBSTITUTE(OFFSET(A39,-1,0,1,1),".","@",5))),VALUE(RIGHT(OFFSET(A39,-1,0,1,1),LEN(OFFSET(A39,-1,0,1,1))-FIND("@",SUBSTITUTE(OFFSET(A39,-1,0,1,1),".","@",4))))+1,VALUE(MID(OFFSET(A39,-1,0,1,1),FIND("@",SUBSTITUTE(OFFSET(A39,-1,0,1,1),".","@",4))+1,(FIND("@",SUBSTITUTE(OFFSET(A39,-1,0,1,1),".","@",5))-FIND("@",SUBSTITUTE(OFFSET(A39,-1,0,1,1),".","@",4))-1)))+1)))</f>
        <v>4.2.2.1.1</v>
      </c>
      <c r="B39" s="80" t="s">
        <v>25</v>
      </c>
      <c r="C39" s="81"/>
      <c r="D39" s="69">
        <v>42005</v>
      </c>
      <c r="E39" s="70">
        <v>4</v>
      </c>
      <c r="F39" s="70"/>
      <c r="G39" s="71">
        <v>0.5</v>
      </c>
      <c r="H39" s="72">
        <f t="shared" si="104"/>
        <v>42008</v>
      </c>
      <c r="I39" s="72">
        <f t="shared" si="105"/>
        <v>42008</v>
      </c>
      <c r="J39" s="73">
        <f t="shared" si="86"/>
        <v>2</v>
      </c>
      <c r="K39" s="73">
        <f t="shared" si="87"/>
        <v>2</v>
      </c>
      <c r="L39" s="74">
        <f t="shared" si="88"/>
        <v>2</v>
      </c>
      <c r="M39" s="74">
        <f t="shared" si="89"/>
        <v>0</v>
      </c>
      <c r="N39" s="73">
        <f t="shared" si="106"/>
        <v>2</v>
      </c>
      <c r="O39" s="75">
        <f t="shared" si="103"/>
        <v>0</v>
      </c>
      <c r="P39" s="82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</row>
    <row r="40" spans="1:136" s="53" customFormat="1" ht="15" customHeight="1" x14ac:dyDescent="0.25">
      <c r="A40" s="46">
        <f ca="1">IF(ISERROR(VALUE(SUBSTITUTE(OFFSET(A40,-1,0,1,1),".",""))),1,IF(ISERROR(FIND("@",SUBSTITUTE(OFFSET(A40,-1,0,1,1),".","@",1))),VALUE(OFFSET(A40,-1,0,1,1))+1,VALUE(LEFT(OFFSET(A40,-1,0,1,1),FIND("@",SUBSTITUTE(OFFSET(A40,-1,0,1,1),".","@",1))-1))+1))</f>
        <v>5</v>
      </c>
      <c r="B40" s="47" t="s">
        <v>23</v>
      </c>
      <c r="C40" s="47"/>
      <c r="D40" s="48">
        <f>MIN(D41:D46)</f>
        <v>42004</v>
      </c>
      <c r="E40" s="49">
        <f>H40-D40+1</f>
        <v>24</v>
      </c>
      <c r="F40" s="50">
        <f>I40-D40+1</f>
        <v>24</v>
      </c>
      <c r="G40" s="51">
        <f>SUMPRODUCT(E41:E46,G41:G46)/SUM(E41:E46)</f>
        <v>0.73061224489795928</v>
      </c>
      <c r="H40" s="48">
        <f>MAX(H41:H46)</f>
        <v>42027</v>
      </c>
      <c r="I40" s="48">
        <f>IF(MAX(I41:I46)="","",MAX(I41:I46))</f>
        <v>42027</v>
      </c>
      <c r="J40" s="49">
        <f t="shared" si="86"/>
        <v>18</v>
      </c>
      <c r="K40" s="49">
        <f t="shared" si="87"/>
        <v>18</v>
      </c>
      <c r="L40" s="50">
        <f>ROUNDDOWN(G40*E40,0)</f>
        <v>17</v>
      </c>
      <c r="M40" s="50">
        <f t="shared" si="89"/>
        <v>17</v>
      </c>
      <c r="N40" s="49">
        <f>E40-L40</f>
        <v>7</v>
      </c>
      <c r="O40" s="47">
        <f t="shared" ref="O40:O46" si="107">F40-M40</f>
        <v>7</v>
      </c>
      <c r="P40" s="47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</row>
    <row r="41" spans="1:136" s="53" customFormat="1" ht="15" customHeight="1" x14ac:dyDescent="0.25">
      <c r="A41" s="54" t="str">
        <f ca="1">IF(ISERROR(VALUE(SUBSTITUTE(OFFSET(A41,-1,0,1,1),".",""))),"0.1",IF(ISERROR(FIND("@",SUBSTITUTE(OFFSET(A41,-1,0,1,1),".","@",1))),OFFSET(A41,-1,0,1,1)&amp;".1",LEFT(OFFSET(A41,-1,0,1,1),FIND("@",SUBSTITUTE(OFFSET(A41,-1,0,1,1),".","@",1)))&amp;IF(ISERROR(FIND("@",SUBSTITUTE(OFFSET(A41,-1,0,1,1),".","@",2))),VALUE(RIGHT(OFFSET(A41,-1,0,1,1),LEN(OFFSET(A41,-1,0,1,1))-FIND("@",SUBSTITUTE(OFFSET(A41,-1,0,1,1),".","@",1))))+1,VALUE(MID(OFFSET(A41,-1,0,1,1),FIND("@",SUBSTITUTE(OFFSET(A41,-1,0,1,1),".","@",1))+1,(FIND("@",SUBSTITUTE(OFFSET(A41,-1,0,1,1),".","@",2))-FIND("@",SUBSTITUTE(OFFSET(A41,-1,0,1,1),".","@",1))-1)))+1)))</f>
        <v>5.1</v>
      </c>
      <c r="B41" s="55" t="s">
        <v>17</v>
      </c>
      <c r="C41" s="56"/>
      <c r="D41" s="57">
        <v>42005</v>
      </c>
      <c r="E41" s="58">
        <v>14</v>
      </c>
      <c r="F41" s="58"/>
      <c r="G41" s="59">
        <v>0.8</v>
      </c>
      <c r="H41" s="60">
        <f t="shared" ref="H41:H46" si="108">D41+E41-1</f>
        <v>42018</v>
      </c>
      <c r="I41" s="60">
        <f t="shared" ref="I41:I46" si="109">IF(ISBLANK(F41),H41,D41+F41-1)</f>
        <v>42018</v>
      </c>
      <c r="J41" s="61">
        <f t="shared" si="86"/>
        <v>10</v>
      </c>
      <c r="K41" s="61">
        <f t="shared" si="87"/>
        <v>10</v>
      </c>
      <c r="L41" s="62">
        <f t="shared" si="88"/>
        <v>11</v>
      </c>
      <c r="M41" s="62">
        <f t="shared" si="89"/>
        <v>0</v>
      </c>
      <c r="N41" s="61">
        <f>E41-L41</f>
        <v>3</v>
      </c>
      <c r="O41" s="63">
        <f t="shared" si="107"/>
        <v>0</v>
      </c>
      <c r="P41" s="64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</row>
    <row r="42" spans="1:136" s="53" customFormat="1" ht="15" customHeight="1" x14ac:dyDescent="0.25">
      <c r="A42" s="54" t="str">
        <f ca="1">IF(ISERROR(VALUE(SUBSTITUTE(OFFSET(A42,-1,0,1,1),".",""))),"0.1",IF(ISERROR(FIND("@",SUBSTITUTE(OFFSET(A42,-1,0,1,1),".","@",1))),OFFSET(A42,-1,0,1,1)&amp;".1",LEFT(OFFSET(A42,-1,0,1,1),FIND("@",SUBSTITUTE(OFFSET(A42,-1,0,1,1),".","@",1)))&amp;IF(ISERROR(FIND("@",SUBSTITUTE(OFFSET(A42,-1,0,1,1),".","@",2))),VALUE(RIGHT(OFFSET(A42,-1,0,1,1),LEN(OFFSET(A42,-1,0,1,1))-FIND("@",SUBSTITUTE(OFFSET(A42,-1,0,1,1),".","@",1))))+1,VALUE(MID(OFFSET(A42,-1,0,1,1),FIND("@",SUBSTITUTE(OFFSET(A42,-1,0,1,1),".","@",1))+1,(FIND("@",SUBSTITUTE(OFFSET(A42,-1,0,1,1),".","@",2))-FIND("@",SUBSTITUTE(OFFSET(A42,-1,0,1,1),".","@",1))-1)))+1)))</f>
        <v>5.2</v>
      </c>
      <c r="B42" s="55" t="s">
        <v>17</v>
      </c>
      <c r="C42" s="56"/>
      <c r="D42" s="57">
        <v>42006</v>
      </c>
      <c r="E42" s="58">
        <v>22</v>
      </c>
      <c r="F42" s="58"/>
      <c r="G42" s="59">
        <v>0.8</v>
      </c>
      <c r="H42" s="60">
        <f t="shared" si="108"/>
        <v>42027</v>
      </c>
      <c r="I42" s="60">
        <f t="shared" si="109"/>
        <v>42027</v>
      </c>
      <c r="J42" s="61">
        <f t="shared" si="86"/>
        <v>16</v>
      </c>
      <c r="K42" s="61">
        <f t="shared" si="87"/>
        <v>16</v>
      </c>
      <c r="L42" s="62">
        <f t="shared" si="88"/>
        <v>17</v>
      </c>
      <c r="M42" s="62">
        <f t="shared" si="89"/>
        <v>0</v>
      </c>
      <c r="N42" s="61">
        <f t="shared" ref="N42:N46" si="110">E42-L42</f>
        <v>5</v>
      </c>
      <c r="O42" s="63">
        <f t="shared" si="107"/>
        <v>0</v>
      </c>
      <c r="P42" s="66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</row>
    <row r="43" spans="1:136" s="53" customFormat="1" ht="15" customHeight="1" x14ac:dyDescent="0.25">
      <c r="A43" s="54" t="str">
        <f ca="1">IF(ISERROR(VALUE(SUBSTITUTE(OFFSET(A43,-1,0,1,1),".",""))),"0.0.1",IF(ISERROR(FIND("@",SUBSTITUTE(OFFSET(A43,-1,0,1,1),".","@",2))),OFFSET(A43,-1,0,1,1)&amp;".1",LEFT(OFFSET(A43,-1,0,1,1),FIND("@",SUBSTITUTE(OFFSET(A43,-1,0,1,1),".","@",2)))&amp;IF(ISERROR(FIND("@",SUBSTITUTE(OFFSET(A43,-1,0,1,1),".","@",3))),VALUE(RIGHT(OFFSET(A43,-1,0,1,1),LEN(OFFSET(A43,-1,0,1,1))-FIND("@",SUBSTITUTE(OFFSET(A43,-1,0,1,1),".","@",2))))+1,VALUE(MID(OFFSET(A43,-1,0,1,1),FIND("@",SUBSTITUTE(OFFSET(A43,-1,0,1,1),".","@",2))+1,(FIND("@",SUBSTITUTE(OFFSET(A43,-1,0,1,1),".","@",3))-FIND("@",SUBSTITUTE(OFFSET(A43,-1,0,1,1),".","@",2))-1)))+1)))</f>
        <v>5.2.1</v>
      </c>
      <c r="B43" s="67" t="s">
        <v>19</v>
      </c>
      <c r="C43" s="68"/>
      <c r="D43" s="69">
        <v>42004</v>
      </c>
      <c r="E43" s="70">
        <v>5</v>
      </c>
      <c r="F43" s="70"/>
      <c r="G43" s="71">
        <v>0.6</v>
      </c>
      <c r="H43" s="72">
        <f t="shared" si="108"/>
        <v>42008</v>
      </c>
      <c r="I43" s="72">
        <f t="shared" si="109"/>
        <v>42008</v>
      </c>
      <c r="J43" s="73">
        <f t="shared" si="86"/>
        <v>3</v>
      </c>
      <c r="K43" s="73">
        <f t="shared" si="87"/>
        <v>3</v>
      </c>
      <c r="L43" s="74">
        <f t="shared" si="88"/>
        <v>3</v>
      </c>
      <c r="M43" s="74">
        <f t="shared" si="89"/>
        <v>0</v>
      </c>
      <c r="N43" s="73">
        <f t="shared" si="110"/>
        <v>2</v>
      </c>
      <c r="O43" s="75">
        <f t="shared" si="107"/>
        <v>0</v>
      </c>
      <c r="P43" s="66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</row>
    <row r="44" spans="1:136" s="53" customFormat="1" ht="15" customHeight="1" x14ac:dyDescent="0.25">
      <c r="A44" s="54" t="str">
        <f ca="1">IF(ISERROR(VALUE(SUBSTITUTE(OFFSET(A44,-1,0,1,1),".",""))),"0.0.1",IF(ISERROR(FIND("@",SUBSTITUTE(OFFSET(A44,-1,0,1,1),".","@",2))),OFFSET(A44,-1,0,1,1)&amp;".1",LEFT(OFFSET(A44,-1,0,1,1),FIND("@",SUBSTITUTE(OFFSET(A44,-1,0,1,1),".","@",2)))&amp;IF(ISERROR(FIND("@",SUBSTITUTE(OFFSET(A44,-1,0,1,1),".","@",3))),VALUE(RIGHT(OFFSET(A44,-1,0,1,1),LEN(OFFSET(A44,-1,0,1,1))-FIND("@",SUBSTITUTE(OFFSET(A44,-1,0,1,1),".","@",2))))+1,VALUE(MID(OFFSET(A44,-1,0,1,1),FIND("@",SUBSTITUTE(OFFSET(A44,-1,0,1,1),".","@",2))+1,(FIND("@",SUBSTITUTE(OFFSET(A44,-1,0,1,1),".","@",3))-FIND("@",SUBSTITUTE(OFFSET(A44,-1,0,1,1),".","@",2))-1)))+1)))</f>
        <v>5.2.2</v>
      </c>
      <c r="B44" s="67" t="s">
        <v>19</v>
      </c>
      <c r="C44" s="68"/>
      <c r="D44" s="69">
        <v>42005</v>
      </c>
      <c r="E44" s="70">
        <v>2</v>
      </c>
      <c r="F44" s="70"/>
      <c r="G44" s="71">
        <v>0.5</v>
      </c>
      <c r="H44" s="72">
        <f t="shared" si="108"/>
        <v>42006</v>
      </c>
      <c r="I44" s="72">
        <f t="shared" si="109"/>
        <v>42006</v>
      </c>
      <c r="J44" s="73">
        <f t="shared" si="86"/>
        <v>2</v>
      </c>
      <c r="K44" s="73">
        <f t="shared" si="87"/>
        <v>2</v>
      </c>
      <c r="L44" s="74">
        <f t="shared" si="88"/>
        <v>1</v>
      </c>
      <c r="M44" s="74">
        <f t="shared" si="89"/>
        <v>0</v>
      </c>
      <c r="N44" s="73">
        <f t="shared" si="110"/>
        <v>1</v>
      </c>
      <c r="O44" s="75">
        <f t="shared" si="107"/>
        <v>0</v>
      </c>
      <c r="P44" s="66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</row>
    <row r="45" spans="1:136" s="53" customFormat="1" ht="15" customHeight="1" x14ac:dyDescent="0.25">
      <c r="A45" s="76" t="str">
        <f ca="1">IF(ISERROR(VALUE(SUBSTITUTE(OFFSET(A45,-1,0,1,1),".",""))),"0.0.0.1",IF(ISERROR(FIND("@",SUBSTITUTE(OFFSET(A45,-1,0,1,1),".","@",3))),OFFSET(A45,-1,0,1,1)&amp;".1",LEFT(OFFSET(A45,-1,0,1,1),FIND("@",SUBSTITUTE(OFFSET(A45,-1,0,1,1),".","@",3)))&amp;IF(ISERROR(FIND("@",SUBSTITUTE(OFFSET(A45,-1,0,1,1),".","@",4))),VALUE(RIGHT(OFFSET(A45,-1,0,1,1),LEN(OFFSET(A45,-1,0,1,1))-FIND("@",SUBSTITUTE(OFFSET(A45,-1,0,1,1),".","@",3))))+1,VALUE(MID(OFFSET(A45,-1,0,1,1),FIND("@",SUBSTITUTE(OFFSET(A45,-1,0,1,1),".","@",3))+1,(FIND("@",SUBSTITUTE(OFFSET(A45,-1,0,1,1),".","@",4))-FIND("@",SUBSTITUTE(OFFSET(A45,-1,0,1,1),".","@",3))-1)))+1)))</f>
        <v>5.2.2.1</v>
      </c>
      <c r="B45" s="77" t="s">
        <v>18</v>
      </c>
      <c r="C45" s="78"/>
      <c r="D45" s="57">
        <v>42005</v>
      </c>
      <c r="E45" s="58">
        <v>2</v>
      </c>
      <c r="F45" s="58"/>
      <c r="G45" s="59">
        <v>0.5</v>
      </c>
      <c r="H45" s="60">
        <f t="shared" si="108"/>
        <v>42006</v>
      </c>
      <c r="I45" s="60">
        <f t="shared" si="109"/>
        <v>42006</v>
      </c>
      <c r="J45" s="61">
        <f t="shared" si="86"/>
        <v>2</v>
      </c>
      <c r="K45" s="61">
        <f t="shared" si="87"/>
        <v>2</v>
      </c>
      <c r="L45" s="62">
        <f t="shared" si="88"/>
        <v>1</v>
      </c>
      <c r="M45" s="62">
        <f t="shared" si="89"/>
        <v>0</v>
      </c>
      <c r="N45" s="61">
        <f t="shared" si="110"/>
        <v>1</v>
      </c>
      <c r="O45" s="75">
        <f t="shared" si="107"/>
        <v>0</v>
      </c>
      <c r="P45" s="66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</row>
    <row r="46" spans="1:136" s="53" customFormat="1" ht="15" customHeight="1" x14ac:dyDescent="0.25">
      <c r="A46" s="76" t="str">
        <f ca="1">IF(ISERROR(VALUE(SUBSTITUTE(OFFSET(A46,-1,0,1,1),".",""))),"0.0.0.0.1",IF(ISERROR(FIND("@",SUBSTITUTE(OFFSET(A46,-1,0,1,1),".","@",4))),OFFSET(A46,-1,0,1,1)&amp;".1",LEFT(OFFSET(A46,-1,0,1,1),FIND("@",SUBSTITUTE(OFFSET(A46,-1,0,1,1),".","@",4)))&amp;IF(ISERROR(FIND("@",SUBSTITUTE(OFFSET(A46,-1,0,1,1),".","@",5))),VALUE(RIGHT(OFFSET(A46,-1,0,1,1),LEN(OFFSET(A46,-1,0,1,1))-FIND("@",SUBSTITUTE(OFFSET(A46,-1,0,1,1),".","@",4))))+1,VALUE(MID(OFFSET(A46,-1,0,1,1),FIND("@",SUBSTITUTE(OFFSET(A46,-1,0,1,1),".","@",4))+1,(FIND("@",SUBSTITUTE(OFFSET(A46,-1,0,1,1),".","@",5))-FIND("@",SUBSTITUTE(OFFSET(A46,-1,0,1,1),".","@",4))-1)))+1)))</f>
        <v>5.2.2.1.1</v>
      </c>
      <c r="B46" s="83" t="s">
        <v>25</v>
      </c>
      <c r="C46" s="81"/>
      <c r="D46" s="57">
        <v>42005</v>
      </c>
      <c r="E46" s="58">
        <v>4</v>
      </c>
      <c r="F46" s="58"/>
      <c r="G46" s="59">
        <v>0.5</v>
      </c>
      <c r="H46" s="60">
        <f t="shared" si="108"/>
        <v>42008</v>
      </c>
      <c r="I46" s="60">
        <f t="shared" si="109"/>
        <v>42008</v>
      </c>
      <c r="J46" s="61">
        <f t="shared" si="86"/>
        <v>2</v>
      </c>
      <c r="K46" s="61">
        <f t="shared" si="87"/>
        <v>2</v>
      </c>
      <c r="L46" s="62">
        <f t="shared" si="88"/>
        <v>2</v>
      </c>
      <c r="M46" s="62">
        <f t="shared" si="89"/>
        <v>0</v>
      </c>
      <c r="N46" s="61">
        <f t="shared" si="110"/>
        <v>2</v>
      </c>
      <c r="O46" s="63">
        <f t="shared" si="107"/>
        <v>0</v>
      </c>
      <c r="P46" s="84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</row>
    <row r="47" spans="1:136" s="85" customFormat="1" x14ac:dyDescent="0.25">
      <c r="D47" s="86"/>
      <c r="E47" s="87"/>
      <c r="F47" s="87"/>
      <c r="G47" s="88"/>
      <c r="H47" s="86"/>
      <c r="I47" s="86"/>
      <c r="J47" s="87"/>
      <c r="K47" s="87"/>
      <c r="L47" s="89"/>
      <c r="M47" s="89"/>
      <c r="N47" s="87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</row>
    <row r="48" spans="1:136" s="85" customFormat="1" x14ac:dyDescent="0.25">
      <c r="D48" s="86"/>
      <c r="E48" s="87"/>
      <c r="F48" s="87"/>
      <c r="G48" s="88"/>
      <c r="H48" s="86"/>
      <c r="I48" s="86"/>
      <c r="J48" s="87"/>
      <c r="K48" s="87"/>
      <c r="L48" s="89"/>
      <c r="M48" s="89"/>
      <c r="N48" s="87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</row>
    <row r="49" spans="1:136" s="92" customFormat="1" ht="15.75" x14ac:dyDescent="0.25">
      <c r="A49" s="91" t="s">
        <v>51</v>
      </c>
      <c r="E49" s="93"/>
      <c r="F49" s="93"/>
      <c r="G49" s="93"/>
      <c r="J49" s="93"/>
      <c r="K49" s="93"/>
      <c r="L49" s="93"/>
      <c r="M49" s="93"/>
      <c r="N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</row>
    <row r="50" spans="1:136" s="53" customFormat="1" ht="15" customHeight="1" x14ac:dyDescent="0.25">
      <c r="A50" s="46">
        <f ca="1">IF(ISERROR(VALUE(SUBSTITUTE(OFFSET(A50,-1,0,1,1),".",""))),1,IF(ISERROR(FIND("@",SUBSTITUTE(OFFSET(A50,-1,0,1,1),".","@",1))),VALUE(OFFSET(A50,-1,0,1,1))+1,VALUE(LEFT(OFFSET(A50,-1,0,1,1),FIND("@",SUBSTITUTE(OFFSET(A50,-1,0,1,1),".","@",1))-1))+1))</f>
        <v>1</v>
      </c>
      <c r="B50" s="47" t="s">
        <v>24</v>
      </c>
      <c r="C50" s="47"/>
      <c r="D50" s="48">
        <f>MIN(D51:D56)</f>
        <v>42004</v>
      </c>
      <c r="E50" s="49">
        <f>H50-D50+1</f>
        <v>15</v>
      </c>
      <c r="F50" s="50">
        <f>I50-D50+1</f>
        <v>15</v>
      </c>
      <c r="G50" s="51">
        <f>SUMPRODUCT(E51:E56,G51:G56)/SUM(E51:E56)</f>
        <v>0.68800000000000017</v>
      </c>
      <c r="H50" s="48">
        <f>MAX(H51:H56)</f>
        <v>42018</v>
      </c>
      <c r="I50" s="48">
        <f>IF(MAX(I51:I56)="","",MAX(I51:I56))</f>
        <v>42018</v>
      </c>
      <c r="J50" s="49">
        <f>NETWORKDAYS(D50,H50)</f>
        <v>11</v>
      </c>
      <c r="K50" s="49">
        <f>NETWORKDAYS(D50,I50)</f>
        <v>11</v>
      </c>
      <c r="L50" s="50">
        <f>ROUNDDOWN(G50*E50,0)</f>
        <v>10</v>
      </c>
      <c r="M50" s="50">
        <f>ROUNDDOWN(G50*F50,0)</f>
        <v>10</v>
      </c>
      <c r="N50" s="49">
        <f>E50-L50</f>
        <v>5</v>
      </c>
      <c r="O50" s="47">
        <f t="shared" ref="O50:O51" si="111">F50-M50</f>
        <v>5</v>
      </c>
      <c r="P50" s="47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</row>
    <row r="51" spans="1:136" s="53" customFormat="1" ht="15" customHeight="1" x14ac:dyDescent="0.25">
      <c r="A51" s="54" t="str">
        <f ca="1">IF(ISERROR(VALUE(SUBSTITUTE(OFFSET(A51,-1,0,1,1),".",""))),"0.1",IF(ISERROR(FIND("@",SUBSTITUTE(OFFSET(A51,-1,0,1,1),".","@",1))),OFFSET(A51,-1,0,1,1)&amp;".1",LEFT(OFFSET(A51,-1,0,1,1),FIND("@",SUBSTITUTE(OFFSET(A51,-1,0,1,1),".","@",1)))&amp;IF(ISERROR(FIND("@",SUBSTITUTE(OFFSET(A51,-1,0,1,1),".","@",2))),VALUE(RIGHT(OFFSET(A51,-1,0,1,1),LEN(OFFSET(A51,-1,0,1,1))-FIND("@",SUBSTITUTE(OFFSET(A51,-1,0,1,1),".","@",1))))+1,VALUE(MID(OFFSET(A51,-1,0,1,1),FIND("@",SUBSTITUTE(OFFSET(A51,-1,0,1,1),".","@",1))+1,(FIND("@",SUBSTITUTE(OFFSET(A51,-1,0,1,1),".","@",2))-FIND("@",SUBSTITUTE(OFFSET(A51,-1,0,1,1),".","@",1))-1)))+1)))</f>
        <v>1.1</v>
      </c>
      <c r="B51" s="55" t="s">
        <v>17</v>
      </c>
      <c r="C51" s="56"/>
      <c r="D51" s="57">
        <v>42005</v>
      </c>
      <c r="E51" s="58">
        <v>14</v>
      </c>
      <c r="F51" s="58"/>
      <c r="G51" s="59">
        <v>0.8</v>
      </c>
      <c r="H51" s="60">
        <f>D51+E51-1</f>
        <v>42018</v>
      </c>
      <c r="I51" s="60">
        <f>IF(ISBLANK(F51),H51,D51+F51-1)</f>
        <v>42018</v>
      </c>
      <c r="J51" s="61">
        <f>NETWORKDAYS(D51,H51)</f>
        <v>10</v>
      </c>
      <c r="K51" s="61">
        <f>NETWORKDAYS(D51,I51)</f>
        <v>10</v>
      </c>
      <c r="L51" s="62">
        <f>ROUNDDOWN(G51*E51,0)</f>
        <v>11</v>
      </c>
      <c r="M51" s="62">
        <f>ROUNDDOWN(G51*F51,0)</f>
        <v>0</v>
      </c>
      <c r="N51" s="61">
        <f>E51-L51</f>
        <v>3</v>
      </c>
      <c r="O51" s="63">
        <f t="shared" si="111"/>
        <v>0</v>
      </c>
      <c r="P51" s="64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</row>
    <row r="52" spans="1:136" s="53" customFormat="1" ht="15" customHeight="1" x14ac:dyDescent="0.25">
      <c r="A52" s="54" t="str">
        <f ca="1">IF(ISERROR(VALUE(SUBSTITUTE(OFFSET(A52,-1,0,1,1),".",""))),"0.0.1",IF(ISERROR(FIND("@",SUBSTITUTE(OFFSET(A52,-1,0,1,1),".","@",2))),OFFSET(A52,-1,0,1,1)&amp;".1",LEFT(OFFSET(A52,-1,0,1,1),FIND("@",SUBSTITUTE(OFFSET(A52,-1,0,1,1),".","@",2)))&amp;IF(ISERROR(FIND("@",SUBSTITUTE(OFFSET(A52,-1,0,1,1),".","@",3))),VALUE(RIGHT(OFFSET(A52,-1,0,1,1),LEN(OFFSET(A52,-1,0,1,1))-FIND("@",SUBSTITUTE(OFFSET(A52,-1,0,1,1),".","@",2))))+1,VALUE(MID(OFFSET(A52,-1,0,1,1),FIND("@",SUBSTITUTE(OFFSET(A52,-1,0,1,1),".","@",2))+1,(FIND("@",SUBSTITUTE(OFFSET(A52,-1,0,1,1),".","@",3))-FIND("@",SUBSTITUTE(OFFSET(A52,-1,0,1,1),".","@",2))-1)))+1)))</f>
        <v>1.1.1</v>
      </c>
      <c r="B52" s="67" t="s">
        <v>19</v>
      </c>
      <c r="C52" s="68"/>
      <c r="D52" s="69">
        <v>42004</v>
      </c>
      <c r="E52" s="70">
        <v>5</v>
      </c>
      <c r="F52" s="70"/>
      <c r="G52" s="71">
        <v>0.6</v>
      </c>
      <c r="H52" s="72">
        <f>D52+E52-1</f>
        <v>42008</v>
      </c>
      <c r="I52" s="72">
        <f>IF(ISBLANK(F52),H52,D52+F52-1)</f>
        <v>42008</v>
      </c>
      <c r="J52" s="73">
        <f>NETWORKDAYS(D52,H52)</f>
        <v>3</v>
      </c>
      <c r="K52" s="73">
        <f>NETWORKDAYS(D52,I52)</f>
        <v>3</v>
      </c>
      <c r="L52" s="74">
        <f>ROUNDDOWN(G52*E52,0)</f>
        <v>3</v>
      </c>
      <c r="M52" s="74">
        <f>ROUNDDOWN(G52*F52,0)</f>
        <v>0</v>
      </c>
      <c r="N52" s="73">
        <f t="shared" ref="N52:N53" si="112">E52-L52</f>
        <v>2</v>
      </c>
      <c r="O52" s="75">
        <f t="shared" ref="O52:O54" si="113">F52-M52</f>
        <v>0</v>
      </c>
      <c r="P52" s="66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</row>
    <row r="53" spans="1:136" s="53" customFormat="1" ht="15" customHeight="1" x14ac:dyDescent="0.25">
      <c r="A53" s="76" t="str">
        <f ca="1">IF(ISERROR(VALUE(SUBSTITUTE(OFFSET(A53,-1,0,1,1),".",""))),"0.0.0.1",IF(ISERROR(FIND("@",SUBSTITUTE(OFFSET(A53,-1,0,1,1),".","@",3))),OFFSET(A53,-1,0,1,1)&amp;".1",LEFT(OFFSET(A53,-1,0,1,1),FIND("@",SUBSTITUTE(OFFSET(A53,-1,0,1,1),".","@",3)))&amp;IF(ISERROR(FIND("@",SUBSTITUTE(OFFSET(A53,-1,0,1,1),".","@",4))),VALUE(RIGHT(OFFSET(A53,-1,0,1,1),LEN(OFFSET(A53,-1,0,1,1))-FIND("@",SUBSTITUTE(OFFSET(A53,-1,0,1,1),".","@",3))))+1,VALUE(MID(OFFSET(A53,-1,0,1,1),FIND("@",SUBSTITUTE(OFFSET(A53,-1,0,1,1),".","@",3))+1,(FIND("@",SUBSTITUTE(OFFSET(A53,-1,0,1,1),".","@",4))-FIND("@",SUBSTITUTE(OFFSET(A53,-1,0,1,1),".","@",3))-1)))+1)))</f>
        <v>1.1.1.1</v>
      </c>
      <c r="B53" s="77" t="s">
        <v>18</v>
      </c>
      <c r="C53" s="78"/>
      <c r="D53" s="57">
        <v>42005</v>
      </c>
      <c r="E53" s="58">
        <v>2</v>
      </c>
      <c r="F53" s="58"/>
      <c r="G53" s="59">
        <v>0.5</v>
      </c>
      <c r="H53" s="60">
        <f>D53+E53-1</f>
        <v>42006</v>
      </c>
      <c r="I53" s="60">
        <f>IF(ISBLANK(F53),H53,D53+F53-1)</f>
        <v>42006</v>
      </c>
      <c r="J53" s="61">
        <f>NETWORKDAYS(D53,H53)</f>
        <v>2</v>
      </c>
      <c r="K53" s="61">
        <f>NETWORKDAYS(D53,I53)</f>
        <v>2</v>
      </c>
      <c r="L53" s="62">
        <f>ROUNDDOWN(G53*E53,0)</f>
        <v>1</v>
      </c>
      <c r="M53" s="62">
        <f>ROUNDDOWN(G53*F53,0)</f>
        <v>0</v>
      </c>
      <c r="N53" s="61">
        <f t="shared" si="112"/>
        <v>1</v>
      </c>
      <c r="O53" s="75">
        <f t="shared" si="113"/>
        <v>0</v>
      </c>
      <c r="P53" s="66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</row>
    <row r="54" spans="1:136" s="53" customFormat="1" ht="15" customHeight="1" x14ac:dyDescent="0.25">
      <c r="A54" s="76" t="str">
        <f ca="1">IF(ISERROR(VALUE(SUBSTITUTE(OFFSET(A54,-1,0,1,1),".",""))),"0.0.0.0.1",IF(ISERROR(FIND("@",SUBSTITUTE(OFFSET(A54,-1,0,1,1),".","@",4))),OFFSET(A54,-1,0,1,1)&amp;".1",LEFT(OFFSET(A54,-1,0,1,1),FIND("@",SUBSTITUTE(OFFSET(A54,-1,0,1,1),".","@",4)))&amp;IF(ISERROR(FIND("@",SUBSTITUTE(OFFSET(A54,-1,0,1,1),".","@",5))),VALUE(RIGHT(OFFSET(A54,-1,0,1,1),LEN(OFFSET(A54,-1,0,1,1))-FIND("@",SUBSTITUTE(OFFSET(A54,-1,0,1,1),".","@",4))))+1,VALUE(MID(OFFSET(A54,-1,0,1,1),FIND("@",SUBSTITUTE(OFFSET(A54,-1,0,1,1),".","@",4))+1,(FIND("@",SUBSTITUTE(OFFSET(A54,-1,0,1,1),".","@",5))-FIND("@",SUBSTITUTE(OFFSET(A54,-1,0,1,1),".","@",4))-1)))+1)))</f>
        <v>1.1.1.1.1</v>
      </c>
      <c r="B54" s="83" t="s">
        <v>25</v>
      </c>
      <c r="C54" s="81"/>
      <c r="D54" s="57">
        <v>42005</v>
      </c>
      <c r="E54" s="58">
        <v>4</v>
      </c>
      <c r="F54" s="58"/>
      <c r="G54" s="59">
        <v>0.5</v>
      </c>
      <c r="H54" s="60">
        <f>D54+E54-1</f>
        <v>42008</v>
      </c>
      <c r="I54" s="60">
        <f>IF(ISBLANK(F54),H54,D54+F54-1)</f>
        <v>42008</v>
      </c>
      <c r="J54" s="61">
        <f>NETWORKDAYS(D54,H54)</f>
        <v>2</v>
      </c>
      <c r="K54" s="61">
        <f>NETWORKDAYS(D54,I54)</f>
        <v>2</v>
      </c>
      <c r="L54" s="62">
        <f>ROUNDDOWN(G54*E54,0)</f>
        <v>2</v>
      </c>
      <c r="M54" s="62">
        <f>ROUNDDOWN(G54*F54,0)</f>
        <v>0</v>
      </c>
      <c r="N54" s="61">
        <f t="shared" ref="N54" si="114">E54-L54</f>
        <v>2</v>
      </c>
      <c r="O54" s="63">
        <f t="shared" si="113"/>
        <v>0</v>
      </c>
      <c r="P54" s="84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</row>
    <row r="55" spans="1:136" x14ac:dyDescent="0.25">
      <c r="A55" s="8"/>
    </row>
  </sheetData>
  <sheetProtection algorithmName="SHA-512" hashValue="zhjE4vNhYmHesAmJ15Oa6SOWy0TXnf4P3RHRJmZSBBn++T8N78mDxje1Cgrtsfkf6yGVP1tnRKJ8O/ZR/bQhsw==" saltValue="ndrk7bEuKwSDz8I+IqCoeg==" spinCount="100000" sheet="1" objects="1" scenarios="1" formatCells="0" formatColumns="0" formatRows="0" insertRows="0" deleteRows="0"/>
  <mergeCells count="4">
    <mergeCell ref="C4:D4"/>
    <mergeCell ref="C6:D6"/>
    <mergeCell ref="C7:D7"/>
    <mergeCell ref="C5:D5"/>
  </mergeCells>
  <conditionalFormatting sqref="Q40:EF45 Q54:EF54">
    <cfRule type="expression" dxfId="96" priority="331">
      <formula>AND(Q$11&gt;$H40,Q$11&lt;=$I40)</formula>
    </cfRule>
  </conditionalFormatting>
  <conditionalFormatting sqref="Q43:EF44">
    <cfRule type="expression" dxfId="95" priority="332">
      <formula>IF($F43&gt;$E43,AND(Q$11&gt;=$D43,Q$11&lt;=$I43-$O43),AND(Q$11&gt;=$D43,Q$11&lt;=$H43-$N43))</formula>
    </cfRule>
    <cfRule type="expression" dxfId="94" priority="333">
      <formula>AND(Q$11&gt;=$D43,Q$11&lt;=$H43)</formula>
    </cfRule>
  </conditionalFormatting>
  <conditionalFormatting sqref="Q41:EF42">
    <cfRule type="expression" dxfId="93" priority="341">
      <formula>AND(Q$11&gt;=$D41,Q$11&lt;=$H41)</formula>
    </cfRule>
  </conditionalFormatting>
  <conditionalFormatting sqref="Q41:EF42">
    <cfRule type="expression" dxfId="92" priority="340">
      <formula>IF($F41&gt;$E41,AND(Q$11&gt;=$D41,Q$11&lt;=$I41-$O41),AND(Q$11&gt;=$D41,Q$11&lt;=$H41-$N41))</formula>
    </cfRule>
  </conditionalFormatting>
  <conditionalFormatting sqref="Q40:EF40">
    <cfRule type="expression" dxfId="91" priority="348">
      <formula>IF($F40&gt;$E40,AND(Q$11&gt;=$D40,Q$11&lt;=$I40-$O40),AND(Q$11&gt;=$D40,Q$11&lt;=$H40-$N40))</formula>
    </cfRule>
    <cfRule type="expression" dxfId="90" priority="349">
      <formula>AND(Q$11&gt;=$D40,Q$11&lt;=$H40)</formula>
    </cfRule>
  </conditionalFormatting>
  <conditionalFormatting sqref="Q45:EF45">
    <cfRule type="expression" dxfId="89" priority="327">
      <formula>IF($F45&gt;$E45,AND(Q$11&gt;=$D45,Q$11&lt;=$I45-$O45),AND(Q$11&gt;=$D45,Q$11&lt;=$H45-$N45))</formula>
    </cfRule>
    <cfRule type="expression" dxfId="88" priority="328">
      <formula>AND(Q$11&gt;=$D45,Q$11&lt;=$H45)</formula>
    </cfRule>
  </conditionalFormatting>
  <conditionalFormatting sqref="Q54:EF54">
    <cfRule type="expression" dxfId="87" priority="299">
      <formula>IF($F54&gt;$E54,AND(Q$11&gt;=$D54,Q$11&lt;=$I54-$O54),AND(Q$11&gt;=$D54,Q$11&lt;=$H54-$N54))</formula>
    </cfRule>
    <cfRule type="expression" dxfId="86" priority="300">
      <formula>AND(Q$11&gt;=$D54,Q$11&lt;=$H54)</formula>
    </cfRule>
  </conditionalFormatting>
  <conditionalFormatting sqref="Q33:EF33">
    <cfRule type="expression" dxfId="85" priority="127">
      <formula>AND(Q$11&gt;$H33,Q$11&lt;=$I33)</formula>
    </cfRule>
  </conditionalFormatting>
  <conditionalFormatting sqref="Q33:EF33">
    <cfRule type="expression" dxfId="84" priority="128">
      <formula>IF($F33&gt;$E33,AND(Q$11&gt;=$D33,Q$11&lt;=$I33-$O33),AND(Q$11&gt;=$D33,Q$11&lt;=$H33-$N33))</formula>
    </cfRule>
    <cfRule type="expression" dxfId="83" priority="129">
      <formula>AND(Q$11&gt;=$D33,Q$11&lt;=$H33)</formula>
    </cfRule>
  </conditionalFormatting>
  <conditionalFormatting sqref="Q26:EF26">
    <cfRule type="expression" dxfId="82" priority="123">
      <formula>AND(Q$11&gt;$H26,Q$11&lt;=$I26)</formula>
    </cfRule>
  </conditionalFormatting>
  <conditionalFormatting sqref="Q26:EF26">
    <cfRule type="expression" dxfId="81" priority="124">
      <formula>IF($F26&gt;$E26,AND(Q$11&gt;=$D26,Q$11&lt;=$I26-$O26),AND(Q$11&gt;=$D26,Q$11&lt;=$H26-$N26))</formula>
    </cfRule>
    <cfRule type="expression" dxfId="80" priority="125">
      <formula>AND(Q$11&gt;=$D26,Q$11&lt;=$H26)</formula>
    </cfRule>
  </conditionalFormatting>
  <conditionalFormatting sqref="Q19:EF19">
    <cfRule type="expression" dxfId="79" priority="119">
      <formula>AND(Q$11&gt;$H19,Q$11&lt;=$I19)</formula>
    </cfRule>
  </conditionalFormatting>
  <conditionalFormatting sqref="Q19:EF19">
    <cfRule type="expression" dxfId="78" priority="120">
      <formula>IF($F19&gt;$E19,AND(Q$11&gt;=$D19,Q$11&lt;=$I19-$O19),AND(Q$11&gt;=$D19,Q$11&lt;=$H19-$N19))</formula>
    </cfRule>
    <cfRule type="expression" dxfId="77" priority="121">
      <formula>AND(Q$11&gt;=$D19,Q$11&lt;=$H19)</formula>
    </cfRule>
  </conditionalFormatting>
  <conditionalFormatting sqref="Q12:EF12">
    <cfRule type="expression" dxfId="76" priority="115">
      <formula>AND(Q$11&gt;$H12,Q$11&lt;=$I12)</formula>
    </cfRule>
  </conditionalFormatting>
  <conditionalFormatting sqref="Q12:EF12">
    <cfRule type="expression" dxfId="75" priority="116">
      <formula>IF($F12&gt;$E12,AND(Q$11&gt;=$D12,Q$11&lt;=$I12-$O12),AND(Q$11&gt;=$D12,Q$11&lt;=$H12-$N12))</formula>
    </cfRule>
    <cfRule type="expression" dxfId="74" priority="117">
      <formula>AND(Q$11&gt;=$D12,Q$11&lt;=$H12)</formula>
    </cfRule>
  </conditionalFormatting>
  <conditionalFormatting sqref="Q34:EF34">
    <cfRule type="expression" dxfId="73" priority="111">
      <formula>AND(Q$11&gt;$H34,Q$11&lt;=$I34)</formula>
    </cfRule>
  </conditionalFormatting>
  <conditionalFormatting sqref="Q34:EF34">
    <cfRule type="expression" dxfId="72" priority="113">
      <formula>AND(Q$11&gt;=$D34,Q$11&lt;=$H34)</formula>
    </cfRule>
  </conditionalFormatting>
  <conditionalFormatting sqref="Q34:EF34">
    <cfRule type="expression" dxfId="71" priority="112">
      <formula>IF($F34&gt;$E34,AND(Q$11&gt;=$D34,Q$11&lt;=$I34-$O34),AND(Q$11&gt;=$D34,Q$11&lt;=$H34-$N34))</formula>
    </cfRule>
  </conditionalFormatting>
  <conditionalFormatting sqref="Q27:EF27">
    <cfRule type="expression" dxfId="70" priority="107">
      <formula>AND(Q$11&gt;$H27,Q$11&lt;=$I27)</formula>
    </cfRule>
  </conditionalFormatting>
  <conditionalFormatting sqref="Q27:EF27">
    <cfRule type="expression" dxfId="69" priority="109">
      <formula>AND(Q$11&gt;=$D27,Q$11&lt;=$H27)</formula>
    </cfRule>
  </conditionalFormatting>
  <conditionalFormatting sqref="Q27:EF27">
    <cfRule type="expression" dxfId="68" priority="108">
      <formula>IF($F27&gt;$E27,AND(Q$11&gt;=$D27,Q$11&lt;=$I27-$O27),AND(Q$11&gt;=$D27,Q$11&lt;=$H27-$N27))</formula>
    </cfRule>
  </conditionalFormatting>
  <conditionalFormatting sqref="Q20:EF20">
    <cfRule type="expression" dxfId="67" priority="103">
      <formula>AND(Q$11&gt;$H20,Q$11&lt;=$I20)</formula>
    </cfRule>
  </conditionalFormatting>
  <conditionalFormatting sqref="Q20:EF20">
    <cfRule type="expression" dxfId="66" priority="105">
      <formula>AND(Q$11&gt;=$D20,Q$11&lt;=$H20)</formula>
    </cfRule>
  </conditionalFormatting>
  <conditionalFormatting sqref="Q20:EF20">
    <cfRule type="expression" dxfId="65" priority="104">
      <formula>IF($F20&gt;$E20,AND(Q$11&gt;=$D20,Q$11&lt;=$I20-$O20),AND(Q$11&gt;=$D20,Q$11&lt;=$H20-$N20))</formula>
    </cfRule>
  </conditionalFormatting>
  <conditionalFormatting sqref="Q51:EF51">
    <cfRule type="expression" dxfId="64" priority="15">
      <formula>AND(Q$11&gt;$H51,Q$11&lt;=$I51)</formula>
    </cfRule>
  </conditionalFormatting>
  <conditionalFormatting sqref="Q35:EF35">
    <cfRule type="expression" dxfId="63" priority="99">
      <formula>AND(Q$11&gt;$H35,Q$11&lt;=$I35)</formula>
    </cfRule>
  </conditionalFormatting>
  <conditionalFormatting sqref="Q35:EF35">
    <cfRule type="expression" dxfId="62" priority="101">
      <formula>AND(Q$11&gt;=$D35,Q$11&lt;=$H35)</formula>
    </cfRule>
  </conditionalFormatting>
  <conditionalFormatting sqref="Q35:EF35">
    <cfRule type="expression" dxfId="61" priority="100">
      <formula>IF($F35&gt;$E35,AND(Q$11&gt;=$D35,Q$11&lt;=$I35-$O35),AND(Q$11&gt;=$D35,Q$11&lt;=$H35-$N35))</formula>
    </cfRule>
  </conditionalFormatting>
  <conditionalFormatting sqref="Q28:EF28">
    <cfRule type="expression" dxfId="60" priority="95">
      <formula>AND(Q$11&gt;$H28,Q$11&lt;=$I28)</formula>
    </cfRule>
  </conditionalFormatting>
  <conditionalFormatting sqref="Q28:EF28">
    <cfRule type="expression" dxfId="59" priority="97">
      <formula>AND(Q$11&gt;=$D28,Q$11&lt;=$H28)</formula>
    </cfRule>
  </conditionalFormatting>
  <conditionalFormatting sqref="Q28:EF28">
    <cfRule type="expression" dxfId="58" priority="96">
      <formula>IF($F28&gt;$E28,AND(Q$11&gt;=$D28,Q$11&lt;=$I28-$O28),AND(Q$11&gt;=$D28,Q$11&lt;=$H28-$N28))</formula>
    </cfRule>
  </conditionalFormatting>
  <conditionalFormatting sqref="Q21:EF21">
    <cfRule type="expression" dxfId="57" priority="91">
      <formula>AND(Q$11&gt;$H21,Q$11&lt;=$I21)</formula>
    </cfRule>
  </conditionalFormatting>
  <conditionalFormatting sqref="Q21:EF21">
    <cfRule type="expression" dxfId="56" priority="93">
      <formula>AND(Q$11&gt;=$D21,Q$11&lt;=$H21)</formula>
    </cfRule>
  </conditionalFormatting>
  <conditionalFormatting sqref="Q21:EF21">
    <cfRule type="expression" dxfId="55" priority="92">
      <formula>IF($F21&gt;$E21,AND(Q$11&gt;=$D21,Q$11&lt;=$I21-$O21),AND(Q$11&gt;=$D21,Q$11&lt;=$H21-$N21))</formula>
    </cfRule>
  </conditionalFormatting>
  <conditionalFormatting sqref="Q14:EF14">
    <cfRule type="expression" dxfId="54" priority="87">
      <formula>AND(Q$11&gt;$H14,Q$11&lt;=$I14)</formula>
    </cfRule>
  </conditionalFormatting>
  <conditionalFormatting sqref="Q14:EF14">
    <cfRule type="expression" dxfId="53" priority="89">
      <formula>AND(Q$11&gt;=$D14,Q$11&lt;=$H14)</formula>
    </cfRule>
  </conditionalFormatting>
  <conditionalFormatting sqref="Q14:EF14">
    <cfRule type="expression" dxfId="52" priority="88">
      <formula>IF($F14&gt;$E14,AND(Q$11&gt;=$D14,Q$11&lt;=$I14-$O14),AND(Q$11&gt;=$D14,Q$11&lt;=$H14-$N14))</formula>
    </cfRule>
  </conditionalFormatting>
  <conditionalFormatting sqref="Q50:EF50">
    <cfRule type="expression" dxfId="51" priority="83">
      <formula>AND(Q$11&gt;$H50,Q$11&lt;=$I50)</formula>
    </cfRule>
  </conditionalFormatting>
  <conditionalFormatting sqref="Q50:EF50">
    <cfRule type="expression" dxfId="50" priority="84">
      <formula>IF($F50&gt;$E50,AND(Q$11&gt;=$D50,Q$11&lt;=$I50-$O50),AND(Q$11&gt;=$D50,Q$11&lt;=$H50-$N50))</formula>
    </cfRule>
    <cfRule type="expression" dxfId="49" priority="85">
      <formula>AND(Q$11&gt;=$D50,Q$11&lt;=$H50)</formula>
    </cfRule>
  </conditionalFormatting>
  <conditionalFormatting sqref="Q52:EF52">
    <cfRule type="expression" dxfId="48" priority="79">
      <formula>AND(Q$11&gt;$H52,Q$11&lt;=$I52)</formula>
    </cfRule>
  </conditionalFormatting>
  <conditionalFormatting sqref="Q52:EF52">
    <cfRule type="expression" dxfId="47" priority="80">
      <formula>IF($F52&gt;$E52,AND(Q$11&gt;=$D52,Q$11&lt;=$I52-$O52),AND(Q$11&gt;=$D52,Q$11&lt;=$H52-$N52))</formula>
    </cfRule>
    <cfRule type="expression" dxfId="46" priority="81">
      <formula>AND(Q$11&gt;=$D52,Q$11&lt;=$H52)</formula>
    </cfRule>
  </conditionalFormatting>
  <conditionalFormatting sqref="Q53:EF53">
    <cfRule type="expression" dxfId="45" priority="78">
      <formula>AND(Q$11&gt;$H53,Q$11&lt;=$I53)</formula>
    </cfRule>
  </conditionalFormatting>
  <conditionalFormatting sqref="Q53:EF53">
    <cfRule type="expression" dxfId="44" priority="75">
      <formula>IF($F53&gt;$E53,AND(Q$11&gt;=$D53,Q$11&lt;=$I53-$O53),AND(Q$11&gt;=$D53,Q$11&lt;=$H53-$N53))</formula>
    </cfRule>
    <cfRule type="expression" dxfId="43" priority="76">
      <formula>AND(Q$11&gt;=$D53,Q$11&lt;=$H53)</formula>
    </cfRule>
  </conditionalFormatting>
  <conditionalFormatting sqref="Q46:EF46">
    <cfRule type="expression" dxfId="42" priority="74">
      <formula>AND(Q$11&gt;$H46,Q$11&lt;=$I46)</formula>
    </cfRule>
  </conditionalFormatting>
  <conditionalFormatting sqref="Q46:EF46">
    <cfRule type="expression" dxfId="41" priority="71">
      <formula>IF($F46&gt;$E46,AND(Q$11&gt;=$D46,Q$11&lt;=$I46-$O46),AND(Q$11&gt;=$D46,Q$11&lt;=$H46-$N46))</formula>
    </cfRule>
    <cfRule type="expression" dxfId="40" priority="72">
      <formula>AND(Q$11&gt;=$D46,Q$11&lt;=$H46)</formula>
    </cfRule>
  </conditionalFormatting>
  <conditionalFormatting sqref="Q36:EF38">
    <cfRule type="expression" dxfId="39" priority="66">
      <formula>AND(Q$11&gt;$H36,Q$11&lt;=$I36)</formula>
    </cfRule>
  </conditionalFormatting>
  <conditionalFormatting sqref="Q36:EF37">
    <cfRule type="expression" dxfId="38" priority="67">
      <formula>IF($F36&gt;$E36,AND(Q$11&gt;=$D36,Q$11&lt;=$I36-$O36),AND(Q$11&gt;=$D36,Q$11&lt;=$H36-$N36))</formula>
    </cfRule>
    <cfRule type="expression" dxfId="37" priority="68">
      <formula>AND(Q$11&gt;=$D36,Q$11&lt;=$H36)</formula>
    </cfRule>
  </conditionalFormatting>
  <conditionalFormatting sqref="Q38:EF38">
    <cfRule type="expression" dxfId="36" priority="63">
      <formula>IF($F38&gt;$E38,AND(Q$11&gt;=$D38,Q$11&lt;=$I38-$O38),AND(Q$11&gt;=$D38,Q$11&lt;=$H38-$N38))</formula>
    </cfRule>
    <cfRule type="expression" dxfId="35" priority="64">
      <formula>AND(Q$11&gt;=$D38,Q$11&lt;=$H38)</formula>
    </cfRule>
  </conditionalFormatting>
  <conditionalFormatting sqref="Q39:EF39">
    <cfRule type="expression" dxfId="34" priority="62">
      <formula>AND(Q$11&gt;$H39,Q$11&lt;=$I39)</formula>
    </cfRule>
  </conditionalFormatting>
  <conditionalFormatting sqref="Q39:EF39">
    <cfRule type="expression" dxfId="33" priority="59">
      <formula>IF($F39&gt;$E39,AND(Q$11&gt;=$D39,Q$11&lt;=$I39-$O39),AND(Q$11&gt;=$D39,Q$11&lt;=$H39-$N39))</formula>
    </cfRule>
    <cfRule type="expression" dxfId="32" priority="60">
      <formula>AND(Q$11&gt;=$D39,Q$11&lt;=$H39)</formula>
    </cfRule>
  </conditionalFormatting>
  <conditionalFormatting sqref="Q29:EF31">
    <cfRule type="expression" dxfId="31" priority="54">
      <formula>AND(Q$11&gt;$H29,Q$11&lt;=$I29)</formula>
    </cfRule>
  </conditionalFormatting>
  <conditionalFormatting sqref="Q29:EF30">
    <cfRule type="expression" dxfId="30" priority="55">
      <formula>IF($F29&gt;$E29,AND(Q$11&gt;=$D29,Q$11&lt;=$I29-$O29),AND(Q$11&gt;=$D29,Q$11&lt;=$H29-$N29))</formula>
    </cfRule>
    <cfRule type="expression" dxfId="29" priority="56">
      <formula>AND(Q$11&gt;=$D29,Q$11&lt;=$H29)</formula>
    </cfRule>
  </conditionalFormatting>
  <conditionalFormatting sqref="Q31:EF31">
    <cfRule type="expression" dxfId="28" priority="51">
      <formula>IF($F31&gt;$E31,AND(Q$11&gt;=$D31,Q$11&lt;=$I31-$O31),AND(Q$11&gt;=$D31,Q$11&lt;=$H31-$N31))</formula>
    </cfRule>
    <cfRule type="expression" dxfId="27" priority="52">
      <formula>AND(Q$11&gt;=$D31,Q$11&lt;=$H31)</formula>
    </cfRule>
  </conditionalFormatting>
  <conditionalFormatting sqref="Q32:EF32">
    <cfRule type="expression" dxfId="26" priority="50">
      <formula>AND(Q$11&gt;$H32,Q$11&lt;=$I32)</formula>
    </cfRule>
  </conditionalFormatting>
  <conditionalFormatting sqref="Q32:EF32">
    <cfRule type="expression" dxfId="25" priority="47">
      <formula>IF($F32&gt;$E32,AND(Q$11&gt;=$D32,Q$11&lt;=$I32-$O32),AND(Q$11&gt;=$D32,Q$11&lt;=$H32-$N32))</formula>
    </cfRule>
    <cfRule type="expression" dxfId="24" priority="48">
      <formula>AND(Q$11&gt;=$D32,Q$11&lt;=$H32)</formula>
    </cfRule>
  </conditionalFormatting>
  <conditionalFormatting sqref="Q22:EF24">
    <cfRule type="expression" dxfId="23" priority="42">
      <formula>AND(Q$11&gt;$H22,Q$11&lt;=$I22)</formula>
    </cfRule>
  </conditionalFormatting>
  <conditionalFormatting sqref="Q22:EF23">
    <cfRule type="expression" dxfId="22" priority="43">
      <formula>IF($F22&gt;$E22,AND(Q$11&gt;=$D22,Q$11&lt;=$I22-$O22),AND(Q$11&gt;=$D22,Q$11&lt;=$H22-$N22))</formula>
    </cfRule>
    <cfRule type="expression" dxfId="21" priority="44">
      <formula>AND(Q$11&gt;=$D22,Q$11&lt;=$H22)</formula>
    </cfRule>
  </conditionalFormatting>
  <conditionalFormatting sqref="Q24:EF24">
    <cfRule type="expression" dxfId="20" priority="39">
      <formula>IF($F24&gt;$E24,AND(Q$11&gt;=$D24,Q$11&lt;=$I24-$O24),AND(Q$11&gt;=$D24,Q$11&lt;=$H24-$N24))</formula>
    </cfRule>
    <cfRule type="expression" dxfId="19" priority="40">
      <formula>AND(Q$11&gt;=$D24,Q$11&lt;=$H24)</formula>
    </cfRule>
  </conditionalFormatting>
  <conditionalFormatting sqref="Q25:EF25">
    <cfRule type="expression" dxfId="18" priority="38">
      <formula>AND(Q$11&gt;$H25,Q$11&lt;=$I25)</formula>
    </cfRule>
  </conditionalFormatting>
  <conditionalFormatting sqref="Q25:EF25">
    <cfRule type="expression" dxfId="17" priority="35">
      <formula>IF($F25&gt;$E25,AND(Q$11&gt;=$D25,Q$11&lt;=$I25-$O25),AND(Q$11&gt;=$D25,Q$11&lt;=$H25-$N25))</formula>
    </cfRule>
    <cfRule type="expression" dxfId="16" priority="36">
      <formula>AND(Q$11&gt;=$D25,Q$11&lt;=$H25)</formula>
    </cfRule>
  </conditionalFormatting>
  <conditionalFormatting sqref="Q15:EF17">
    <cfRule type="expression" dxfId="15" priority="30">
      <formula>AND(Q$11&gt;$H15,Q$11&lt;=$I15)</formula>
    </cfRule>
  </conditionalFormatting>
  <conditionalFormatting sqref="Q15:EF16">
    <cfRule type="expression" dxfId="14" priority="31">
      <formula>IF($F15&gt;$E15,AND(Q$11&gt;=$D15,Q$11&lt;=$I15-$O15),AND(Q$11&gt;=$D15,Q$11&lt;=$H15-$N15))</formula>
    </cfRule>
    <cfRule type="expression" dxfId="13" priority="32">
      <formula>AND(Q$11&gt;=$D15,Q$11&lt;=$H15)</formula>
    </cfRule>
  </conditionalFormatting>
  <conditionalFormatting sqref="Q17:EF17">
    <cfRule type="expression" dxfId="12" priority="27">
      <formula>IF($F17&gt;$E17,AND(Q$11&gt;=$D17,Q$11&lt;=$I17-$O17),AND(Q$11&gt;=$D17,Q$11&lt;=$H17-$N17))</formula>
    </cfRule>
    <cfRule type="expression" dxfId="11" priority="28">
      <formula>AND(Q$11&gt;=$D17,Q$11&lt;=$H17)</formula>
    </cfRule>
  </conditionalFormatting>
  <conditionalFormatting sqref="Q18:EF18">
    <cfRule type="expression" dxfId="10" priority="26">
      <formula>AND(Q$11&gt;$H18,Q$11&lt;=$I18)</formula>
    </cfRule>
  </conditionalFormatting>
  <conditionalFormatting sqref="Q18:EF18">
    <cfRule type="expression" dxfId="9" priority="23">
      <formula>IF($F18&gt;$E18,AND(Q$11&gt;=$D18,Q$11&lt;=$I18-$O18),AND(Q$11&gt;=$D18,Q$11&lt;=$H18-$N18))</formula>
    </cfRule>
    <cfRule type="expression" dxfId="8" priority="24">
      <formula>AND(Q$11&gt;=$D18,Q$11&lt;=$H18)</formula>
    </cfRule>
  </conditionalFormatting>
  <conditionalFormatting sqref="Q13:EF13">
    <cfRule type="expression" dxfId="7" priority="19">
      <formula>AND(Q$11&gt;$H13,Q$11&lt;=$I13)</formula>
    </cfRule>
  </conditionalFormatting>
  <conditionalFormatting sqref="Q13:EF13">
    <cfRule type="expression" dxfId="6" priority="21">
      <formula>AND(Q$11&gt;=$D13,Q$11&lt;=$H13)</formula>
    </cfRule>
  </conditionalFormatting>
  <conditionalFormatting sqref="Q13:EF13">
    <cfRule type="expression" dxfId="5" priority="20">
      <formula>IF($F13&gt;$E13,AND(Q$11&gt;=$D13,Q$11&lt;=$I13-$O13),AND(Q$11&gt;=$D13,Q$11&lt;=$H13-$N13))</formula>
    </cfRule>
  </conditionalFormatting>
  <conditionalFormatting sqref="Q51:EF51">
    <cfRule type="expression" dxfId="4" priority="17">
      <formula>AND(Q$11&gt;=$D51,Q$11&lt;=$H51)</formula>
    </cfRule>
  </conditionalFormatting>
  <conditionalFormatting sqref="Q51:EF51">
    <cfRule type="expression" dxfId="3" priority="16">
      <formula>IF($F51&gt;$E51,AND(Q$11&gt;=$D51,Q$11&lt;=$I51-$O51),AND(Q$11&gt;=$D51,Q$11&lt;=$H51-$N51))</formula>
    </cfRule>
  </conditionalFormatting>
  <conditionalFormatting sqref="Q9:EF9">
    <cfRule type="expression" dxfId="2" priority="4">
      <formula>YEAR(Q9)=YEAR(Q11)</formula>
    </cfRule>
  </conditionalFormatting>
  <conditionalFormatting sqref="Q11:DW11 Q12:EF46 Q50:EF54">
    <cfRule type="expression" dxfId="1" priority="561">
      <formula>Q$11=$C$4</formula>
    </cfRule>
  </conditionalFormatting>
  <conditionalFormatting sqref="Q10:EF10">
    <cfRule type="expression" dxfId="0" priority="564">
      <formula>Q$11=$C$4</formula>
    </cfRule>
  </conditionalFormatting>
  <conditionalFormatting sqref="G12:G46 G50:G5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{34898D85-E38D-4150-8C4D-D45533E40501}</x14:id>
        </ext>
      </extLst>
    </cfRule>
  </conditionalFormatting>
  <dataValidations count="2">
    <dataValidation type="list" allowBlank="1" showInputMessage="1" showErrorMessage="1" sqref="C6">
      <formula1>"Sunday, Monday, Tuesday, Wednesday, Thursday, Friday, Saturday"</formula1>
    </dataValidation>
    <dataValidation type="list" allowBlank="1" showInputMessage="1" prompt="Enter or select the name of the person responsible for completing the task." sqref="C13:C18 C20:C25 C27:C32 C34:C39 C41:C46 C51:C54">
      <formula1>_name</formula1>
    </dataValidation>
  </dataValidations>
  <pageMargins left="7.874015748031496E-2" right="7.874015748031496E-2" top="7.874015748031496E-2" bottom="0.31496062992125984" header="0.31496062992125984" footer="0.11811023622047245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Scroll Bar">
              <controlPr defaultSize="0" print="0" autoPict="0">
                <anchor mov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5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898D85-E38D-4150-8C4D-D45533E4050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G12:G46 G50:G54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workbookViewId="0">
      <selection activeCell="Q21" sqref="Q21"/>
    </sheetView>
  </sheetViews>
  <sheetFormatPr defaultRowHeight="15" x14ac:dyDescent="0.25"/>
  <cols>
    <col min="1" max="1" width="2.5703125" style="100" customWidth="1"/>
    <col min="2" max="4" width="9.140625" style="100"/>
    <col min="5" max="7" width="12.7109375" style="100" customWidth="1"/>
    <col min="8" max="8" width="14.140625" style="100" customWidth="1"/>
    <col min="9" max="16384" width="9.140625" style="100"/>
  </cols>
  <sheetData>
    <row r="2" spans="2:8" ht="30" customHeight="1" x14ac:dyDescent="0.25">
      <c r="B2" s="101" t="s">
        <v>98</v>
      </c>
      <c r="C2" s="99"/>
      <c r="D2" s="99"/>
      <c r="E2" s="99"/>
      <c r="F2" s="99"/>
      <c r="G2" s="99"/>
      <c r="H2" s="99"/>
    </row>
    <row r="17" spans="2:2" ht="21" x14ac:dyDescent="0.25">
      <c r="B17" s="103" t="s">
        <v>99</v>
      </c>
    </row>
    <row r="18" spans="2:2" x14ac:dyDescent="0.25">
      <c r="B18" s="104" t="s">
        <v>106</v>
      </c>
    </row>
    <row r="19" spans="2:2" x14ac:dyDescent="0.25">
      <c r="B19" s="104" t="s">
        <v>107</v>
      </c>
    </row>
    <row r="20" spans="2:2" x14ac:dyDescent="0.25">
      <c r="B20" s="104" t="s">
        <v>100</v>
      </c>
    </row>
    <row r="21" spans="2:2" x14ac:dyDescent="0.25">
      <c r="B21" s="104" t="s">
        <v>101</v>
      </c>
    </row>
    <row r="22" spans="2:2" x14ac:dyDescent="0.25">
      <c r="B22" s="104" t="s">
        <v>102</v>
      </c>
    </row>
    <row r="23" spans="2:2" x14ac:dyDescent="0.25">
      <c r="B23" s="104" t="s">
        <v>103</v>
      </c>
    </row>
    <row r="24" spans="2:2" x14ac:dyDescent="0.25">
      <c r="B24" s="104" t="s">
        <v>104</v>
      </c>
    </row>
    <row r="25" spans="2:2" x14ac:dyDescent="0.25">
      <c r="B25" s="104" t="s">
        <v>105</v>
      </c>
    </row>
    <row r="26" spans="2:2" x14ac:dyDescent="0.25">
      <c r="B26" s="102"/>
    </row>
    <row r="27" spans="2:2" x14ac:dyDescent="0.25">
      <c r="B27" s="102"/>
    </row>
    <row r="28" spans="2:2" x14ac:dyDescent="0.25">
      <c r="B28" s="102"/>
    </row>
    <row r="29" spans="2:2" x14ac:dyDescent="0.25">
      <c r="B29" s="102"/>
    </row>
    <row r="30" spans="2:2" x14ac:dyDescent="0.25">
      <c r="B30" s="102"/>
    </row>
    <row r="31" spans="2:2" x14ac:dyDescent="0.25">
      <c r="B31" s="102"/>
    </row>
    <row r="32" spans="2:2" x14ac:dyDescent="0.25">
      <c r="B32" s="102"/>
    </row>
    <row r="33" spans="2:2" x14ac:dyDescent="0.25">
      <c r="B33" s="102"/>
    </row>
  </sheetData>
  <sheetProtection password="F349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workbookViewId="0">
      <selection activeCell="I30" sqref="I30"/>
    </sheetView>
  </sheetViews>
  <sheetFormatPr defaultRowHeight="15" x14ac:dyDescent="0.25"/>
  <cols>
    <col min="1" max="2" width="2.28515625" style="100" customWidth="1"/>
    <col min="3" max="3" width="17.85546875" style="106" customWidth="1"/>
    <col min="4" max="5" width="13.140625" style="100" customWidth="1"/>
    <col min="6" max="6" width="15.42578125" style="100" customWidth="1"/>
    <col min="7" max="7" width="13.140625" style="100" customWidth="1"/>
    <col min="8" max="8" width="10.5703125" style="100" customWidth="1"/>
    <col min="9" max="9" width="13.140625" style="100" customWidth="1"/>
    <col min="10" max="10" width="1.7109375" style="100" customWidth="1"/>
    <col min="11" max="16384" width="9.140625" style="100"/>
  </cols>
  <sheetData>
    <row r="1" spans="1:10" customFormat="1" ht="31.5" x14ac:dyDescent="0.5">
      <c r="A1" s="100"/>
      <c r="B1" s="109" t="s">
        <v>134</v>
      </c>
      <c r="C1" s="97"/>
    </row>
    <row r="2" spans="1:10" customFormat="1" x14ac:dyDescent="0.25">
      <c r="C2" s="97"/>
    </row>
    <row r="3" spans="1:10" customFormat="1" x14ac:dyDescent="0.25">
      <c r="C3" s="97"/>
    </row>
    <row r="4" spans="1:10" customFormat="1" ht="21" x14ac:dyDescent="0.35">
      <c r="B4" s="96" t="s">
        <v>96</v>
      </c>
      <c r="C4" s="96"/>
      <c r="D4" s="95"/>
      <c r="E4" s="95"/>
      <c r="F4" s="95"/>
      <c r="G4" s="95"/>
      <c r="H4" s="95"/>
      <c r="I4" s="95"/>
      <c r="J4" s="95"/>
    </row>
    <row r="5" spans="1:10" customFormat="1" x14ac:dyDescent="0.25">
      <c r="C5" s="97"/>
    </row>
    <row r="6" spans="1:10" customFormat="1" x14ac:dyDescent="0.25">
      <c r="C6" s="98" t="s">
        <v>0</v>
      </c>
      <c r="D6" t="s">
        <v>1</v>
      </c>
    </row>
    <row r="7" spans="1:10" customFormat="1" x14ac:dyDescent="0.25">
      <c r="C7" s="98" t="s">
        <v>27</v>
      </c>
      <c r="D7" t="s">
        <v>28</v>
      </c>
    </row>
    <row r="8" spans="1:10" customFormat="1" x14ac:dyDescent="0.25">
      <c r="C8" s="97"/>
    </row>
    <row r="9" spans="1:10" customFormat="1" ht="21" x14ac:dyDescent="0.35">
      <c r="B9" s="96" t="s">
        <v>125</v>
      </c>
      <c r="C9" s="96"/>
      <c r="D9" s="95"/>
      <c r="E9" s="95"/>
      <c r="F9" s="95"/>
      <c r="G9" s="95"/>
      <c r="H9" s="95"/>
      <c r="I9" s="95"/>
      <c r="J9" s="95"/>
    </row>
    <row r="10" spans="1:10" customFormat="1" x14ac:dyDescent="0.25">
      <c r="C10" s="97"/>
    </row>
    <row r="11" spans="1:10" ht="18" customHeight="1" x14ac:dyDescent="0.25">
      <c r="C11" s="107" t="s">
        <v>137</v>
      </c>
      <c r="D11" s="105"/>
      <c r="E11" s="105"/>
      <c r="F11" s="105"/>
      <c r="G11" s="105"/>
      <c r="H11" s="105"/>
      <c r="I11" s="105"/>
    </row>
    <row r="12" spans="1:10" customFormat="1" x14ac:dyDescent="0.25">
      <c r="C12" s="112" t="s">
        <v>138</v>
      </c>
    </row>
    <row r="13" spans="1:10" customFormat="1" x14ac:dyDescent="0.25">
      <c r="C13" s="97" t="s">
        <v>139</v>
      </c>
    </row>
    <row r="14" spans="1:10" customFormat="1" x14ac:dyDescent="0.25">
      <c r="C14" s="112" t="s">
        <v>140</v>
      </c>
    </row>
    <row r="15" spans="1:10" customFormat="1" x14ac:dyDescent="0.25">
      <c r="C15" s="97" t="s">
        <v>141</v>
      </c>
    </row>
    <row r="16" spans="1:10" customFormat="1" x14ac:dyDescent="0.25">
      <c r="C16" s="97" t="s">
        <v>142</v>
      </c>
    </row>
    <row r="17" spans="3:9" customFormat="1" x14ac:dyDescent="0.25">
      <c r="C17" s="112" t="s">
        <v>143</v>
      </c>
    </row>
    <row r="18" spans="3:9" customFormat="1" x14ac:dyDescent="0.25">
      <c r="C18" s="112" t="s">
        <v>144</v>
      </c>
    </row>
    <row r="19" spans="3:9" customFormat="1" x14ac:dyDescent="0.25">
      <c r="C19" s="112" t="s">
        <v>145</v>
      </c>
    </row>
    <row r="20" spans="3:9" customFormat="1" x14ac:dyDescent="0.25">
      <c r="C20" s="112" t="s">
        <v>146</v>
      </c>
    </row>
    <row r="21" spans="3:9" customFormat="1" x14ac:dyDescent="0.25">
      <c r="C21" s="112"/>
    </row>
    <row r="22" spans="3:9" ht="18" customHeight="1" x14ac:dyDescent="0.25">
      <c r="C22" s="107" t="s">
        <v>108</v>
      </c>
      <c r="D22" s="105"/>
      <c r="E22" s="105"/>
      <c r="F22" s="105"/>
      <c r="G22" s="105"/>
      <c r="H22" s="105"/>
      <c r="I22" s="105"/>
    </row>
    <row r="23" spans="3:9" x14ac:dyDescent="0.25">
      <c r="C23" s="102" t="s">
        <v>109</v>
      </c>
    </row>
    <row r="24" spans="3:9" x14ac:dyDescent="0.25">
      <c r="C24" s="102" t="s">
        <v>110</v>
      </c>
    </row>
    <row r="25" spans="3:9" x14ac:dyDescent="0.25">
      <c r="C25" s="102" t="s">
        <v>111</v>
      </c>
    </row>
    <row r="26" spans="3:9" x14ac:dyDescent="0.25">
      <c r="C26" s="102" t="s">
        <v>112</v>
      </c>
    </row>
    <row r="27" spans="3:9" x14ac:dyDescent="0.25">
      <c r="C27" s="102" t="s">
        <v>113</v>
      </c>
    </row>
    <row r="28" spans="3:9" x14ac:dyDescent="0.25">
      <c r="C28" s="102" t="s">
        <v>114</v>
      </c>
    </row>
    <row r="29" spans="3:9" x14ac:dyDescent="0.25">
      <c r="C29" s="102"/>
    </row>
    <row r="30" spans="3:9" ht="18" customHeight="1" x14ac:dyDescent="0.25">
      <c r="C30" s="107" t="s">
        <v>115</v>
      </c>
      <c r="D30" s="105"/>
      <c r="E30" s="105"/>
      <c r="F30" s="105"/>
      <c r="G30" s="105"/>
      <c r="H30" s="105"/>
      <c r="I30" s="105"/>
    </row>
    <row r="31" spans="3:9" x14ac:dyDescent="0.25">
      <c r="C31" s="102" t="s">
        <v>116</v>
      </c>
    </row>
    <row r="32" spans="3:9" x14ac:dyDescent="0.25">
      <c r="C32" s="102" t="s">
        <v>119</v>
      </c>
    </row>
    <row r="33" spans="3:9" x14ac:dyDescent="0.25">
      <c r="C33" s="102" t="s">
        <v>118</v>
      </c>
    </row>
    <row r="34" spans="3:9" x14ac:dyDescent="0.25">
      <c r="C34" s="102" t="s">
        <v>117</v>
      </c>
    </row>
    <row r="35" spans="3:9" x14ac:dyDescent="0.25">
      <c r="C35" s="102"/>
    </row>
    <row r="36" spans="3:9" ht="18" customHeight="1" x14ac:dyDescent="0.25">
      <c r="C36" s="107" t="s">
        <v>120</v>
      </c>
      <c r="D36" s="105"/>
      <c r="E36" s="105"/>
      <c r="F36" s="105"/>
      <c r="G36" s="105"/>
      <c r="H36" s="105"/>
      <c r="I36" s="105"/>
    </row>
    <row r="37" spans="3:9" x14ac:dyDescent="0.25">
      <c r="C37" s="102" t="s">
        <v>121</v>
      </c>
    </row>
    <row r="38" spans="3:9" x14ac:dyDescent="0.25">
      <c r="C38" s="102" t="s">
        <v>122</v>
      </c>
    </row>
    <row r="39" spans="3:9" x14ac:dyDescent="0.25">
      <c r="C39" s="102" t="s">
        <v>124</v>
      </c>
    </row>
    <row r="40" spans="3:9" x14ac:dyDescent="0.25">
      <c r="C40" s="102" t="s">
        <v>123</v>
      </c>
    </row>
    <row r="41" spans="3:9" x14ac:dyDescent="0.25">
      <c r="C41" s="102"/>
    </row>
    <row r="42" spans="3:9" ht="18" customHeight="1" x14ac:dyDescent="0.25">
      <c r="C42" s="107" t="s">
        <v>126</v>
      </c>
      <c r="D42" s="105"/>
      <c r="E42" s="105"/>
      <c r="F42" s="105"/>
      <c r="G42" s="105"/>
      <c r="H42" s="105"/>
      <c r="I42" s="105"/>
    </row>
    <row r="43" spans="3:9" x14ac:dyDescent="0.25">
      <c r="C43" s="102" t="s">
        <v>127</v>
      </c>
    </row>
    <row r="44" spans="3:9" x14ac:dyDescent="0.25">
      <c r="C44" s="102" t="s">
        <v>131</v>
      </c>
    </row>
    <row r="45" spans="3:9" x14ac:dyDescent="0.25">
      <c r="C45" s="102" t="s">
        <v>128</v>
      </c>
    </row>
    <row r="46" spans="3:9" x14ac:dyDescent="0.25">
      <c r="C46" s="102" t="s">
        <v>129</v>
      </c>
    </row>
    <row r="47" spans="3:9" x14ac:dyDescent="0.25">
      <c r="C47" s="102" t="s">
        <v>130</v>
      </c>
    </row>
    <row r="48" spans="3:9" x14ac:dyDescent="0.25">
      <c r="C48" s="102" t="s">
        <v>132</v>
      </c>
    </row>
    <row r="49" spans="3:9" x14ac:dyDescent="0.25">
      <c r="C49" s="102" t="s">
        <v>133</v>
      </c>
    </row>
    <row r="50" spans="3:9" x14ac:dyDescent="0.25">
      <c r="C50" s="102" t="s">
        <v>147</v>
      </c>
    </row>
    <row r="51" spans="3:9" x14ac:dyDescent="0.25">
      <c r="C51" s="102" t="s">
        <v>148</v>
      </c>
    </row>
    <row r="52" spans="3:9" x14ac:dyDescent="0.25">
      <c r="C52" s="102" t="s">
        <v>149</v>
      </c>
    </row>
    <row r="53" spans="3:9" x14ac:dyDescent="0.25">
      <c r="C53" s="102"/>
    </row>
    <row r="54" spans="3:9" x14ac:dyDescent="0.25">
      <c r="C54" s="108" t="str">
        <f>HYPERLINK("http://www.spreadsheet123.com/ExcelTemplates/project-gantt-chart.html","Click to veiw video help")</f>
        <v>Click to veiw video help</v>
      </c>
    </row>
    <row r="56" spans="3:9" ht="18" customHeight="1" x14ac:dyDescent="0.25">
      <c r="C56" s="107" t="s">
        <v>136</v>
      </c>
      <c r="D56" s="105"/>
      <c r="E56" s="105"/>
      <c r="F56" s="105"/>
      <c r="G56" s="105"/>
      <c r="H56" s="105"/>
      <c r="I56" s="105"/>
    </row>
    <row r="57" spans="3:9" x14ac:dyDescent="0.25">
      <c r="C57" s="102" t="s">
        <v>135</v>
      </c>
      <c r="G57" s="111" t="str">
        <f>HYPERLINK(CONCATENATE("mailto:","support@spreadsheet123.com","?subject=","Project Manager Gantt Chart - Free Version"),"Send e-mail")</f>
        <v>Send e-mail</v>
      </c>
    </row>
    <row r="58" spans="3:9" x14ac:dyDescent="0.25">
      <c r="C58" s="1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29" sqref="L29"/>
    </sheetView>
  </sheetViews>
  <sheetFormatPr defaultRowHeight="12.75" customHeight="1" x14ac:dyDescent="0.25"/>
  <cols>
    <col min="1" max="8" width="9.140625" style="33"/>
    <col min="9" max="9" width="35.42578125" style="33" customWidth="1"/>
    <col min="10" max="16384" width="9.140625" style="33"/>
  </cols>
  <sheetData>
    <row r="1" spans="1:21" ht="30" customHeight="1" x14ac:dyDescent="0.5">
      <c r="A1" s="122" t="s">
        <v>52</v>
      </c>
      <c r="B1" s="122"/>
      <c r="C1" s="122"/>
      <c r="D1" s="122"/>
      <c r="E1" s="122"/>
      <c r="F1" s="122"/>
      <c r="G1" s="122"/>
      <c r="H1" s="122"/>
      <c r="I1" s="122"/>
      <c r="J1" s="31"/>
      <c r="K1" s="31"/>
      <c r="L1" s="31"/>
      <c r="M1" s="32"/>
      <c r="N1" s="32"/>
      <c r="O1" s="32"/>
      <c r="P1" s="32"/>
      <c r="Q1" s="32"/>
      <c r="T1" s="34"/>
      <c r="U1" s="34"/>
    </row>
    <row r="2" spans="1:21" ht="15" x14ac:dyDescent="0.25">
      <c r="A2" s="35"/>
      <c r="B2" s="35"/>
      <c r="C2" s="35"/>
      <c r="D2" s="35"/>
      <c r="E2" s="35"/>
      <c r="F2" s="35"/>
      <c r="G2" s="35"/>
      <c r="H2" s="35"/>
      <c r="I2" s="36"/>
      <c r="J2" s="35"/>
      <c r="K2" s="35"/>
      <c r="L2" s="35"/>
    </row>
    <row r="3" spans="1:21" ht="15" x14ac:dyDescent="0.25">
      <c r="A3" s="37"/>
      <c r="B3" s="37"/>
      <c r="I3" s="38" t="str">
        <f ca="1">"© "&amp;YEAR(TODAY())&amp;" Spreadsheet123 LTD. All rights reserved"</f>
        <v>© 2017 Spreadsheet123 LTD. All rights reserved</v>
      </c>
    </row>
    <row r="4" spans="1:21" ht="5.0999999999999996" customHeight="1" x14ac:dyDescent="0.25"/>
    <row r="5" spans="1:21" ht="15" x14ac:dyDescent="0.25">
      <c r="A5" s="123" t="s">
        <v>53</v>
      </c>
      <c r="B5" s="123"/>
      <c r="C5" s="123"/>
      <c r="D5" s="123"/>
      <c r="E5" s="123"/>
      <c r="F5" s="123"/>
      <c r="G5" s="123"/>
      <c r="H5" s="123"/>
      <c r="I5" s="123"/>
    </row>
    <row r="6" spans="1:21" ht="15" x14ac:dyDescent="0.25">
      <c r="A6" s="124" t="s">
        <v>54</v>
      </c>
      <c r="B6" s="124"/>
      <c r="C6" s="124"/>
      <c r="D6" s="124"/>
      <c r="E6" s="124"/>
      <c r="F6" s="124"/>
      <c r="G6" s="124"/>
      <c r="H6" s="124"/>
      <c r="I6" s="124"/>
    </row>
    <row r="7" spans="1:21" ht="15" x14ac:dyDescent="0.25">
      <c r="A7" s="121" t="s">
        <v>55</v>
      </c>
      <c r="B7" s="121"/>
      <c r="C7" s="121"/>
      <c r="D7" s="121"/>
      <c r="E7" s="121"/>
      <c r="F7" s="121"/>
      <c r="G7" s="121"/>
      <c r="H7" s="121"/>
      <c r="I7" s="121"/>
    </row>
    <row r="8" spans="1:21" ht="15" x14ac:dyDescent="0.25">
      <c r="A8" s="39" t="s">
        <v>56</v>
      </c>
      <c r="B8" s="39"/>
      <c r="C8" s="39"/>
      <c r="D8" s="39"/>
      <c r="E8" s="39"/>
      <c r="F8" s="39"/>
      <c r="G8" s="39"/>
      <c r="H8" s="39"/>
      <c r="I8" s="39"/>
    </row>
    <row r="9" spans="1:21" ht="15" x14ac:dyDescent="0.25">
      <c r="A9" s="121"/>
      <c r="B9" s="121"/>
      <c r="C9" s="121"/>
      <c r="D9" s="121"/>
      <c r="E9" s="121"/>
      <c r="F9" s="121"/>
      <c r="G9" s="121"/>
      <c r="H9" s="121"/>
      <c r="I9" s="121"/>
    </row>
    <row r="10" spans="1:21" ht="15" x14ac:dyDescent="0.25">
      <c r="A10" s="121" t="s">
        <v>57</v>
      </c>
      <c r="B10" s="121"/>
      <c r="C10" s="121"/>
      <c r="D10" s="121"/>
      <c r="E10" s="121"/>
      <c r="F10" s="121"/>
      <c r="G10" s="121"/>
      <c r="H10" s="121"/>
      <c r="I10" s="121"/>
    </row>
    <row r="11" spans="1:21" ht="15" x14ac:dyDescent="0.25">
      <c r="A11" s="121" t="s">
        <v>58</v>
      </c>
      <c r="B11" s="121"/>
      <c r="C11" s="121"/>
      <c r="D11" s="121"/>
      <c r="E11" s="121"/>
      <c r="F11" s="121"/>
      <c r="G11" s="121"/>
      <c r="H11" s="121"/>
      <c r="I11" s="121"/>
    </row>
    <row r="12" spans="1:21" ht="15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21" ht="15" x14ac:dyDescent="0.25">
      <c r="A13" s="123" t="s">
        <v>59</v>
      </c>
      <c r="B13" s="123"/>
      <c r="C13" s="123"/>
      <c r="D13" s="123"/>
      <c r="E13" s="123"/>
      <c r="F13" s="123"/>
      <c r="G13" s="123"/>
      <c r="H13" s="123"/>
      <c r="I13" s="123"/>
    </row>
    <row r="14" spans="1:21" ht="15" x14ac:dyDescent="0.25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</row>
    <row r="15" spans="1:21" ht="15" x14ac:dyDescent="0.25">
      <c r="A15" s="121" t="s">
        <v>61</v>
      </c>
      <c r="B15" s="121"/>
      <c r="C15" s="121"/>
      <c r="D15" s="121"/>
      <c r="E15" s="121"/>
      <c r="F15" s="121"/>
      <c r="G15" s="121"/>
      <c r="H15" s="121"/>
      <c r="I15" s="121"/>
    </row>
    <row r="16" spans="1:21" ht="15" x14ac:dyDescent="0.2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5" x14ac:dyDescent="0.25">
      <c r="A17" s="123" t="s">
        <v>62</v>
      </c>
      <c r="B17" s="123"/>
      <c r="C17" s="123"/>
      <c r="D17" s="123"/>
      <c r="E17" s="123"/>
      <c r="F17" s="123"/>
      <c r="G17" s="123"/>
      <c r="H17" s="123"/>
      <c r="I17" s="123"/>
    </row>
    <row r="18" spans="1:9" ht="15" x14ac:dyDescent="0.25">
      <c r="A18" s="121" t="s">
        <v>63</v>
      </c>
      <c r="B18" s="121"/>
      <c r="C18" s="121"/>
      <c r="D18" s="121"/>
      <c r="E18" s="121"/>
      <c r="F18" s="121"/>
      <c r="G18" s="121"/>
      <c r="H18" s="121"/>
      <c r="I18" s="121"/>
    </row>
    <row r="19" spans="1:9" ht="15" x14ac:dyDescent="0.25">
      <c r="A19" s="40" t="s">
        <v>64</v>
      </c>
      <c r="B19" s="39"/>
      <c r="C19" s="39"/>
      <c r="D19" s="39"/>
      <c r="E19" s="39"/>
      <c r="F19" s="39"/>
      <c r="G19" s="39"/>
      <c r="H19" s="39"/>
      <c r="I19" s="39"/>
    </row>
    <row r="20" spans="1:9" ht="15" x14ac:dyDescent="0.25">
      <c r="A20" s="121" t="s">
        <v>65</v>
      </c>
      <c r="B20" s="121"/>
      <c r="C20" s="121"/>
      <c r="D20" s="121"/>
      <c r="E20" s="121"/>
      <c r="F20" s="121"/>
      <c r="G20" s="121"/>
      <c r="H20" s="121"/>
      <c r="I20" s="121"/>
    </row>
    <row r="21" spans="1:9" ht="15" x14ac:dyDescent="0.25">
      <c r="A21" s="121" t="s">
        <v>66</v>
      </c>
      <c r="B21" s="121"/>
      <c r="C21" s="121"/>
      <c r="D21" s="121"/>
      <c r="E21" s="121"/>
      <c r="F21" s="121"/>
      <c r="G21" s="121"/>
      <c r="H21" s="121"/>
      <c r="I21" s="121"/>
    </row>
    <row r="22" spans="1:9" ht="15" x14ac:dyDescent="0.25">
      <c r="A22" s="121" t="s">
        <v>67</v>
      </c>
      <c r="B22" s="121"/>
      <c r="C22" s="121"/>
      <c r="D22" s="121"/>
      <c r="E22" s="121"/>
      <c r="F22" s="121"/>
      <c r="G22" s="121"/>
      <c r="H22" s="121"/>
      <c r="I22" s="121"/>
    </row>
    <row r="23" spans="1:9" ht="15" x14ac:dyDescent="0.25">
      <c r="A23" s="125" t="s">
        <v>68</v>
      </c>
      <c r="B23" s="125"/>
      <c r="C23" s="125"/>
      <c r="D23" s="125"/>
      <c r="E23" s="125"/>
      <c r="F23" s="125"/>
      <c r="G23" s="125"/>
      <c r="H23" s="125"/>
      <c r="I23" s="125"/>
    </row>
    <row r="24" spans="1:9" ht="15" x14ac:dyDescent="0.25">
      <c r="A24" s="125" t="s">
        <v>69</v>
      </c>
      <c r="B24" s="125"/>
      <c r="C24" s="125"/>
      <c r="D24" s="125"/>
      <c r="E24" s="125"/>
      <c r="F24" s="125"/>
      <c r="G24" s="125"/>
      <c r="H24" s="125"/>
      <c r="I24" s="125"/>
    </row>
    <row r="25" spans="1:9" ht="15" x14ac:dyDescent="0.25">
      <c r="A25" s="41" t="s">
        <v>70</v>
      </c>
      <c r="B25" s="41"/>
      <c r="C25" s="41"/>
      <c r="D25" s="41"/>
      <c r="E25" s="41"/>
      <c r="F25" s="41"/>
      <c r="G25" s="41"/>
      <c r="H25" s="41"/>
      <c r="I25" s="41"/>
    </row>
    <row r="26" spans="1:9" ht="15" x14ac:dyDescent="0.25">
      <c r="A26" s="41" t="s">
        <v>71</v>
      </c>
      <c r="B26" s="41"/>
      <c r="C26" s="41"/>
      <c r="D26" s="41"/>
      <c r="E26" s="41"/>
      <c r="F26" s="41"/>
      <c r="G26" s="41"/>
      <c r="H26" s="41"/>
      <c r="I26" s="41"/>
    </row>
    <row r="27" spans="1:9" ht="15" x14ac:dyDescent="0.25">
      <c r="A27" s="41" t="s">
        <v>72</v>
      </c>
      <c r="B27" s="41"/>
      <c r="C27" s="41"/>
      <c r="D27" s="41"/>
      <c r="E27" s="41"/>
      <c r="F27" s="41"/>
      <c r="G27" s="41"/>
      <c r="H27" s="41"/>
      <c r="I27" s="41"/>
    </row>
    <row r="28" spans="1:9" ht="15" x14ac:dyDescent="0.25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15" x14ac:dyDescent="0.25">
      <c r="A29" s="123" t="s">
        <v>73</v>
      </c>
      <c r="B29" s="123"/>
      <c r="C29" s="123"/>
      <c r="D29" s="123"/>
      <c r="E29" s="123"/>
      <c r="F29" s="123"/>
      <c r="G29" s="123"/>
      <c r="H29" s="123"/>
      <c r="I29" s="123"/>
    </row>
    <row r="30" spans="1:9" ht="15" x14ac:dyDescent="0.25">
      <c r="A30" s="126" t="s">
        <v>74</v>
      </c>
      <c r="B30" s="126"/>
      <c r="C30" s="126"/>
      <c r="D30" s="126"/>
      <c r="E30" s="126"/>
      <c r="F30" s="126"/>
      <c r="G30" s="126"/>
      <c r="H30" s="126"/>
      <c r="I30" s="126"/>
    </row>
    <row r="31" spans="1:9" ht="15" x14ac:dyDescent="0.25">
      <c r="A31" s="126" t="s">
        <v>75</v>
      </c>
      <c r="B31" s="126"/>
      <c r="C31" s="126"/>
      <c r="D31" s="126"/>
      <c r="E31" s="126"/>
      <c r="F31" s="126"/>
      <c r="G31" s="126"/>
      <c r="H31" s="126"/>
      <c r="I31" s="126"/>
    </row>
    <row r="32" spans="1:9" ht="15" x14ac:dyDescent="0.25">
      <c r="A32" s="126" t="s">
        <v>76</v>
      </c>
      <c r="B32" s="121"/>
      <c r="C32" s="121"/>
      <c r="D32" s="121"/>
      <c r="E32" s="121"/>
      <c r="F32" s="121"/>
      <c r="G32" s="121"/>
      <c r="H32" s="121"/>
      <c r="I32" s="121"/>
    </row>
    <row r="33" spans="1:9" ht="15" x14ac:dyDescent="0.25">
      <c r="A33" s="126" t="s">
        <v>77</v>
      </c>
      <c r="B33" s="126"/>
      <c r="C33" s="126"/>
      <c r="D33" s="126"/>
      <c r="E33" s="126"/>
      <c r="F33" s="126"/>
      <c r="G33" s="126"/>
      <c r="H33" s="126"/>
      <c r="I33" s="126"/>
    </row>
    <row r="34" spans="1:9" ht="15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5" x14ac:dyDescent="0.25">
      <c r="A35" s="123" t="s">
        <v>78</v>
      </c>
      <c r="B35" s="123"/>
      <c r="C35" s="123"/>
      <c r="D35" s="123"/>
      <c r="E35" s="123"/>
      <c r="F35" s="123"/>
      <c r="G35" s="123"/>
      <c r="H35" s="123"/>
      <c r="I35" s="123"/>
    </row>
    <row r="36" spans="1:9" ht="15" x14ac:dyDescent="0.25">
      <c r="A36" s="121" t="s">
        <v>79</v>
      </c>
      <c r="B36" s="121"/>
      <c r="C36" s="121"/>
      <c r="D36" s="121"/>
      <c r="E36" s="121"/>
      <c r="F36" s="121"/>
      <c r="G36" s="121"/>
      <c r="H36" s="121"/>
      <c r="I36" s="121"/>
    </row>
    <row r="37" spans="1:9" ht="15" x14ac:dyDescent="0.25">
      <c r="A37" s="121" t="s">
        <v>80</v>
      </c>
      <c r="B37" s="121"/>
      <c r="C37" s="121"/>
      <c r="D37" s="121"/>
      <c r="E37" s="121"/>
      <c r="F37" s="121"/>
      <c r="G37" s="121"/>
      <c r="H37" s="121"/>
      <c r="I37" s="121"/>
    </row>
    <row r="38" spans="1:9" ht="15" x14ac:dyDescent="0.25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5" x14ac:dyDescent="0.25">
      <c r="A39" s="123" t="s">
        <v>81</v>
      </c>
      <c r="B39" s="123"/>
      <c r="C39" s="123"/>
      <c r="D39" s="123"/>
      <c r="E39" s="123"/>
      <c r="F39" s="123"/>
      <c r="G39" s="123"/>
      <c r="H39" s="123"/>
      <c r="I39" s="123"/>
    </row>
    <row r="40" spans="1:9" ht="15" x14ac:dyDescent="0.25">
      <c r="A40" s="121" t="s">
        <v>82</v>
      </c>
      <c r="B40" s="121"/>
      <c r="C40" s="121"/>
      <c r="D40" s="121"/>
      <c r="E40" s="121"/>
      <c r="F40" s="121"/>
      <c r="G40" s="121"/>
      <c r="H40" s="121"/>
      <c r="I40" s="121"/>
    </row>
    <row r="41" spans="1:9" ht="15" x14ac:dyDescent="0.25">
      <c r="A41" s="121" t="s">
        <v>83</v>
      </c>
      <c r="B41" s="121"/>
      <c r="C41" s="121"/>
      <c r="D41" s="121"/>
      <c r="E41" s="121"/>
      <c r="F41" s="121"/>
      <c r="G41" s="121"/>
      <c r="H41" s="121"/>
      <c r="I41" s="121"/>
    </row>
    <row r="42" spans="1:9" ht="15" x14ac:dyDescent="0.25">
      <c r="A42" s="121" t="s">
        <v>84</v>
      </c>
      <c r="B42" s="121"/>
      <c r="C42" s="121"/>
      <c r="D42" s="121"/>
      <c r="E42" s="121"/>
      <c r="F42" s="121"/>
      <c r="G42" s="121"/>
      <c r="H42" s="121"/>
      <c r="I42" s="121"/>
    </row>
    <row r="43" spans="1:9" ht="15" x14ac:dyDescent="0.25">
      <c r="A43" s="121" t="s">
        <v>85</v>
      </c>
      <c r="B43" s="121"/>
      <c r="C43" s="121"/>
      <c r="D43" s="121"/>
      <c r="E43" s="121"/>
      <c r="F43" s="121"/>
      <c r="G43" s="121"/>
      <c r="H43" s="121"/>
      <c r="I43" s="121"/>
    </row>
    <row r="44" spans="1:9" ht="15" x14ac:dyDescent="0.25">
      <c r="A44" s="121" t="s">
        <v>86</v>
      </c>
      <c r="B44" s="121"/>
      <c r="C44" s="121"/>
      <c r="D44" s="121"/>
      <c r="E44" s="121"/>
      <c r="F44" s="121"/>
      <c r="G44" s="121"/>
      <c r="H44" s="121"/>
      <c r="I44" s="121"/>
    </row>
    <row r="45" spans="1:9" ht="15" x14ac:dyDescent="0.25">
      <c r="A45" s="121" t="s">
        <v>87</v>
      </c>
      <c r="B45" s="121"/>
      <c r="C45" s="121"/>
      <c r="D45" s="121"/>
      <c r="E45" s="121"/>
      <c r="F45" s="121"/>
      <c r="G45" s="121"/>
      <c r="H45" s="121"/>
      <c r="I45" s="121"/>
    </row>
    <row r="46" spans="1:9" ht="15" x14ac:dyDescent="0.25">
      <c r="A46" s="121" t="s">
        <v>88</v>
      </c>
      <c r="B46" s="121"/>
      <c r="C46" s="121"/>
      <c r="D46" s="121"/>
      <c r="E46" s="121"/>
      <c r="F46" s="121"/>
      <c r="G46" s="121"/>
      <c r="H46" s="121"/>
      <c r="I46" s="121"/>
    </row>
    <row r="47" spans="1:9" ht="15" x14ac:dyDescent="0.25">
      <c r="A47" s="121" t="s">
        <v>89</v>
      </c>
      <c r="B47" s="121"/>
      <c r="C47" s="121"/>
      <c r="D47" s="121"/>
      <c r="E47" s="121"/>
      <c r="F47" s="121"/>
      <c r="G47" s="121"/>
      <c r="H47" s="121"/>
      <c r="I47" s="121"/>
    </row>
    <row r="48" spans="1:9" ht="15" x14ac:dyDescent="0.25">
      <c r="A48" s="39"/>
      <c r="B48" s="39"/>
      <c r="C48" s="39"/>
      <c r="D48" s="39"/>
      <c r="E48" s="39"/>
      <c r="F48" s="39"/>
      <c r="G48" s="39"/>
      <c r="H48" s="39"/>
      <c r="I48" s="39"/>
    </row>
    <row r="49" spans="1:9" s="44" customFormat="1" ht="9" x14ac:dyDescent="0.15">
      <c r="A49" s="42" t="s">
        <v>90</v>
      </c>
      <c r="B49" s="43"/>
      <c r="C49" s="43"/>
      <c r="D49" s="43"/>
      <c r="E49" s="43"/>
      <c r="F49" s="43"/>
      <c r="G49" s="43"/>
      <c r="H49" s="43"/>
      <c r="I49" s="43"/>
    </row>
    <row r="50" spans="1:9" s="44" customFormat="1" ht="9" x14ac:dyDescent="0.15">
      <c r="A50" s="43" t="s">
        <v>91</v>
      </c>
      <c r="B50" s="43"/>
      <c r="C50" s="43"/>
      <c r="D50" s="43"/>
      <c r="E50" s="43"/>
      <c r="F50" s="43"/>
      <c r="G50" s="43"/>
      <c r="H50" s="43"/>
      <c r="I50" s="43"/>
    </row>
    <row r="51" spans="1:9" s="44" customFormat="1" ht="9" x14ac:dyDescent="0.15">
      <c r="A51" s="43" t="s">
        <v>92</v>
      </c>
      <c r="B51" s="43"/>
      <c r="C51" s="43"/>
      <c r="D51" s="43"/>
      <c r="E51" s="43"/>
      <c r="F51" s="43"/>
      <c r="G51" s="43"/>
      <c r="H51" s="43"/>
      <c r="I51" s="43"/>
    </row>
    <row r="52" spans="1:9" ht="15" x14ac:dyDescent="0.25">
      <c r="A52" s="39"/>
      <c r="B52" s="39"/>
      <c r="C52" s="39"/>
      <c r="D52" s="39"/>
      <c r="E52" s="39"/>
      <c r="F52" s="39"/>
      <c r="G52" s="39"/>
      <c r="H52" s="39"/>
      <c r="I52" s="39"/>
    </row>
    <row r="53" spans="1:9" ht="15" x14ac:dyDescent="0.25">
      <c r="A53" s="123" t="s">
        <v>93</v>
      </c>
      <c r="B53" s="123"/>
      <c r="C53" s="123"/>
      <c r="D53" s="123"/>
      <c r="E53" s="123"/>
      <c r="F53" s="123"/>
      <c r="G53" s="123"/>
      <c r="H53" s="123"/>
      <c r="I53" s="123"/>
    </row>
    <row r="54" spans="1:9" ht="15" x14ac:dyDescent="0.25">
      <c r="A54" s="121" t="s">
        <v>94</v>
      </c>
      <c r="B54" s="121"/>
      <c r="C54" s="121"/>
      <c r="D54" s="121"/>
      <c r="E54" s="121"/>
      <c r="F54" s="121"/>
      <c r="G54" s="121"/>
      <c r="H54" s="121"/>
      <c r="I54" s="121"/>
    </row>
    <row r="55" spans="1:9" ht="15" x14ac:dyDescent="0.25">
      <c r="A55" s="39" t="s">
        <v>95</v>
      </c>
      <c r="B55" s="39"/>
      <c r="C55" s="39"/>
      <c r="D55" s="39"/>
      <c r="E55" s="39"/>
      <c r="F55" s="39"/>
      <c r="G55" s="39"/>
      <c r="H55" s="39"/>
      <c r="I55" s="39"/>
    </row>
    <row r="56" spans="1:9" ht="15" x14ac:dyDescent="0.25">
      <c r="A56" s="39"/>
      <c r="B56" s="39"/>
      <c r="C56" s="39"/>
      <c r="D56" s="39"/>
      <c r="E56" s="39"/>
      <c r="F56" s="39"/>
      <c r="G56" s="39"/>
      <c r="H56" s="39"/>
      <c r="I56" s="39"/>
    </row>
  </sheetData>
  <sheetProtection password="F349" sheet="1" objects="1" scenarios="1"/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Settings</vt:lpstr>
      <vt:lpstr>Project Gantt Chart</vt:lpstr>
      <vt:lpstr>Project Gantt Chart Pro</vt:lpstr>
      <vt:lpstr>HELP</vt:lpstr>
      <vt:lpstr>©</vt:lpstr>
      <vt:lpstr>_name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Manager Gantt Chart</dc:title>
  <dc:creator>Spreadsheet123.com</dc:creator>
  <dc:description>© 2015 Spreadsheet123 LTD All rights reserved</dc:description>
  <cp:lastModifiedBy>Alex Bejanishvili</cp:lastModifiedBy>
  <cp:lastPrinted>2015-04-01T12:30:09Z</cp:lastPrinted>
  <dcterms:created xsi:type="dcterms:W3CDTF">2014-12-28T23:05:36Z</dcterms:created>
  <dcterms:modified xsi:type="dcterms:W3CDTF">2017-01-04T16:09:48Z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2015 Spreadsheet123 LTD</vt:lpwstr>
  </property>
  <property fmtid="{D5CDD505-2E9C-101B-9397-08002B2CF9AE}" pid="3" name="Version">
    <vt:lpwstr>1.0.1</vt:lpwstr>
  </property>
</Properties>
</file>